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'BRPL'!$A$1:$Q$171</definedName>
    <definedName name="_xlnm.Print_Area" localSheetId="1">'BYPL'!$A$1:$Q$163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'NDPL'!$A$1:$Q$157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<sst xmlns="http://schemas.openxmlformats.org/spreadsheetml/2006/main" count="1419" uniqueCount="403">
  <si>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</si>
  <si>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</si>
  <si>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</si>
  <si>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</si>
  <si>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</si>
  <si>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</si>
  <si>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</si>
  <si>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</si>
  <si>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</si>
  <si>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</si>
  <si>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</si>
  <si>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</si>
  <si>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</si>
  <si>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</si>
  <si>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</si>
  <si>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</si>
  <si>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</si>
  <si>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</si>
  <si>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</si>
  <si>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</si>
  <si>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</si>
  <si>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</si>
  <si>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</si>
  <si>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</si>
  <si>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</si>
  <si>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</si>
  <si>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</si>
  <si>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</si>
  <si>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</si>
  <si>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</si>
  <si>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</si>
  <si>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</si>
  <si>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</si>
  <si>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</si>
  <si>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</si>
  <si>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</si>
  <si>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220 kV DMRC #1</t>
  </si>
  <si>
    <t>220 kV DMRC #2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</si>
  <si>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</si>
  <si>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</si>
  <si>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</si>
  <si>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</si>
  <si>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</si>
  <si>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</si>
  <si>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</si>
  <si>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</si>
  <si>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</si>
  <si>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</si>
  <si>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</si>
  <si>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</si>
  <si>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</si>
  <si>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</si>
  <si>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</si>
  <si>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</si>
  <si>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</si>
  <si>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</si>
  <si>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</si>
  <si>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</si>
  <si>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</si>
  <si>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</si>
  <si>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</si>
  <si>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</si>
  <si>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</si>
  <si>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</si>
  <si>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</si>
  <si>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</si>
  <si>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</si>
  <si>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</si>
  <si>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</si>
  <si>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</si>
  <si>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</si>
  <si>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</si>
  <si>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</si>
  <si>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</si>
  <si>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</si>
  <si>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</si>
  <si>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</si>
  <si>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</si>
  <si>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</si>
  <si>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</si>
  <si>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</si>
  <si>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</si>
  <si>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</si>
  <si>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</si>
  <si>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</si>
  <si>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</si>
  <si>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</si>
  <si>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</si>
  <si>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</si>
  <si>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</si>
  <si>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</si>
  <si>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</si>
  <si>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</si>
  <si>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</si>
  <si>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</si>
  <si>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</si>
  <si>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</si>
  <si>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</si>
  <si>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</si>
  <si>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</si>
  <si>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</si>
  <si>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</si>
  <si>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</si>
  <si>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</si>
  <si>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</si>
  <si>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</si>
  <si>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</si>
  <si>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</si>
  <si>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</si>
  <si>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</si>
  <si>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</si>
  <si>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</si>
  <si>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</si>
  <si>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</si>
  <si>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</si>
  <si>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</si>
  <si>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</si>
  <si>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</si>
  <si>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</si>
  <si>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</si>
  <si>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</si>
  <si>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</si>
  <si>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EXPORT TO SOUTH &amp; WEST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</si>
  <si>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</si>
  <si>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</si>
  <si>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</si>
  <si>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</si>
  <si>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</si>
  <si>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</si>
  <si>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</si>
  <si>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</si>
  <si>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</si>
  <si>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</si>
  <si>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</si>
  <si>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</si>
  <si>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</si>
  <si>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</si>
  <si>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</si>
  <si>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</si>
  <si>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</si>
  <si>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</si>
  <si>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</si>
  <si>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</si>
  <si>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</si>
  <si>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</si>
  <si>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</si>
  <si>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</si>
  <si>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</si>
  <si>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</si>
  <si>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</si>
  <si>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</si>
  <si>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</si>
  <si>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</si>
  <si>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</si>
  <si>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</si>
  <si>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</si>
  <si>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</si>
  <si>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</si>
  <si>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</si>
  <si>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</si>
  <si>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</si>
  <si>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</si>
  <si>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</si>
  <si>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</si>
  <si>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</si>
  <si>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</si>
  <si>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</si>
  <si>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</si>
  <si>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</si>
  <si>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</si>
  <si>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</si>
  <si>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</si>
  <si>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</si>
  <si>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</si>
  <si>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</si>
  <si>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</si>
  <si>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</si>
  <si>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</si>
  <si>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</si>
  <si>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</si>
  <si>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</si>
  <si>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</si>
  <si>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</si>
  <si>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</si>
  <si>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</si>
  <si>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</si>
  <si>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</si>
  <si>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</si>
  <si>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</si>
  <si>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</si>
  <si>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</si>
  <si>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</si>
  <si>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</si>
  <si>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</si>
  <si>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</si>
  <si>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</si>
  <si>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</si>
  <si>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</si>
  <si>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</si>
  <si>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</si>
  <si>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</si>
  <si>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</si>
  <si>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</si>
  <si>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</si>
  <si>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</si>
  <si>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</si>
  <si>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</si>
  <si>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</si>
  <si>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</si>
  <si>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</si>
  <si>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</si>
  <si>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</si>
  <si>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</si>
  <si>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</si>
  <si>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</si>
  <si>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</si>
  <si>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</si>
  <si>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</si>
  <si>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</si>
  <si>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</si>
  <si>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</si>
  <si>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</si>
  <si>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</si>
  <si>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</si>
  <si>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</si>
  <si>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</si>
  <si>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</si>
  <si>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</si>
  <si>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</si>
  <si>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</si>
  <si>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</si>
  <si>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</si>
  <si>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</si>
  <si>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</si>
  <si>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</si>
  <si>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</si>
  <si>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</si>
  <si>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</si>
  <si>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</si>
  <si>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</si>
  <si>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</si>
  <si>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</si>
  <si>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</si>
  <si>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</si>
  <si>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</si>
  <si>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</si>
  <si>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</si>
  <si>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</si>
  <si>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</si>
  <si>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</si>
  <si>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</si>
  <si>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</si>
  <si>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</si>
  <si>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</si>
  <si>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</si>
  <si>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</si>
  <si>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</si>
  <si>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</si>
  <si>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</si>
  <si>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</si>
  <si>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</si>
  <si>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</si>
  <si>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</si>
  <si>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</si>
  <si>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</si>
  <si>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</si>
  <si>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</si>
  <si>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</si>
  <si>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</si>
  <si>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</si>
  <si>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</si>
  <si>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</si>
  <si>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</si>
  <si>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</si>
  <si>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</si>
  <si>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</si>
  <si>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</si>
  <si>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</si>
  <si>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</si>
  <si>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</si>
  <si>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</si>
  <si>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</si>
  <si>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</si>
  <si>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</si>
  <si>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</si>
  <si>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</si>
  <si>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</si>
  <si>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</si>
  <si>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</si>
  <si>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</si>
  <si>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</si>
  <si>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</si>
  <si>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</si>
  <si>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</si>
  <si>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</si>
  <si>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</si>
  <si>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</si>
  <si>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</si>
  <si>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</si>
  <si>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</si>
  <si>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</si>
  <si>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</si>
  <si>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</si>
  <si>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</si>
  <si>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</si>
  <si>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</si>
  <si>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</si>
  <si>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</si>
  <si>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</si>
  <si>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</si>
  <si>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</si>
  <si>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</si>
  <si>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</si>
  <si>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</si>
  <si>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</si>
  <si>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</si>
  <si>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</si>
  <si>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</si>
  <si>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</si>
  <si>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</si>
  <si>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</si>
  <si>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</si>
  <si>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</si>
  <si>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</si>
  <si>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</si>
  <si>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</si>
  <si>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</si>
  <si>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</si>
  <si>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</si>
  <si>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</si>
  <si>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</si>
  <si>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</si>
  <si>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</si>
  <si>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</si>
  <si>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</si>
  <si>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</si>
  <si>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</si>
  <si>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</si>
  <si>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</si>
  <si>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</si>
  <si>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</si>
  <si>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</si>
  <si>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</si>
  <si>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</si>
  <si>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</si>
  <si>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</si>
  <si>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</si>
  <si>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</si>
  <si>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</si>
  <si>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</si>
  <si>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</si>
  <si>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</si>
  <si>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</si>
  <si>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</si>
  <si>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</si>
  <si>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</si>
  <si>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</si>
  <si>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</si>
  <si>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</si>
  <si>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</si>
  <si>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</si>
  <si>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</si>
  <si>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</si>
  <si>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</si>
  <si>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</si>
  <si>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</si>
  <si>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</si>
  <si>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</si>
  <si>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</si>
  <si>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</si>
  <si>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</si>
  <si>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</si>
  <si>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</si>
  <si>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</si>
  <si>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</si>
  <si>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</si>
  <si>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</si>
  <si>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</si>
  <si>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</si>
  <si>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</si>
  <si>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</si>
  <si>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</si>
  <si>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</si>
  <si>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</si>
  <si>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</si>
  <si>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</si>
  <si>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</si>
  <si>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</si>
  <si>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</si>
  <si>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</si>
  <si>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</si>
  <si>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</si>
  <si>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 xml:space="preserve">                                            REACTIVE ENERGY RELEASE STATEMENT TO LICENSEES.</t>
  </si>
  <si>
    <t>ROLL OVER</t>
  </si>
  <si>
    <t>DIAL</t>
  </si>
  <si>
    <t xml:space="preserve">                           PERIOD 1st NOVEMBER-2010 TO 30th NOVEMBER-2010 </t>
  </si>
  <si>
    <t>INTIAL READING 01/11/10</t>
  </si>
  <si>
    <t>FINAL READING 01/12/10</t>
  </si>
  <si>
    <t>NOVEMBER 2010</t>
  </si>
  <si>
    <t>Note :Sharing taken from wk-32 abt bill 2010-11</t>
  </si>
  <si>
    <t>221 kV DMRC #1</t>
  </si>
  <si>
    <t>221 kV DMRC #2</t>
  </si>
  <si>
    <t>ICT BYPASSED ON 16/11/2011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</si>
</sst>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</numFmts>
  <fonts count="8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8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9" fillId="0" borderId="0" xfId="0" applyNumberFormat="1" applyFont="1" applyAlignment="1">
      <alignment/>
    </xf>
    <xf numFmtId="0" fontId="6" fillId="0" borderId="0" xfId="0" applyFont="1" applyAlignment="1">
      <alignment/>
    </xf>
    <xf numFmtId="170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11" xfId="0" applyFont="1" applyBorder="1" applyAlignment="1">
      <alignment horizontal="center" vertical="center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 horizontal="center"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1" fontId="49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/>
    </xf>
    <xf numFmtId="2" fontId="21" fillId="0" borderId="0" xfId="0" applyNumberFormat="1" applyFont="1" applyFill="1" applyBorder="1" applyAlignment="1">
      <alignment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17" fillId="0" borderId="0" xfId="0" applyNumberFormat="1" applyFont="1" applyBorder="1" applyAlignment="1">
      <alignment vertical="center"/>
    </xf>
    <xf numFmtId="170" fontId="21" fillId="0" borderId="15" xfId="0" applyNumberFormat="1" applyFont="1" applyBorder="1" applyAlignment="1">
      <alignment horizontal="center" vertical="center"/>
    </xf>
    <xf numFmtId="170" fontId="21" fillId="0" borderId="15" xfId="0" applyNumberFormat="1" applyFont="1" applyBorder="1" applyAlignment="1">
      <alignment horizontal="center" vertical="center"/>
    </xf>
    <xf numFmtId="170" fontId="21" fillId="0" borderId="0" xfId="0" applyNumberFormat="1" applyFont="1" applyBorder="1" applyAlignment="1">
      <alignment horizontal="center" vertic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/>
    </xf>
    <xf numFmtId="170" fontId="15" fillId="0" borderId="0" xfId="0" applyNumberFormat="1" applyFont="1" applyAlignment="1">
      <alignment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view="pageBreakPreview" zoomScale="60" zoomScaleNormal="85" zoomScalePageLayoutView="0" workbookViewId="0" topLeftCell="A126">
      <selection activeCell="G2" sqref="G2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5.421875" style="0" customWidth="1"/>
  </cols>
  <sheetData>
    <row r="1" spans="1:17" ht="26.25">
      <c r="A1" s="1" t="s">
        <v>256</v>
      </c>
      <c r="Q1" s="235" t="s">
        <v>398</v>
      </c>
    </row>
    <row r="2" spans="1:11" ht="15">
      <c r="A2" s="18" t="s">
        <v>257</v>
      </c>
      <c r="K2" s="106"/>
    </row>
    <row r="3" spans="1:8" ht="23.25">
      <c r="A3" s="242" t="s">
        <v>0</v>
      </c>
      <c r="H3" s="4"/>
    </row>
    <row r="4" spans="1:16" ht="24" thickBot="1">
      <c r="A4" s="242" t="s">
        <v>258</v>
      </c>
      <c r="G4" s="21"/>
      <c r="H4" s="21"/>
      <c r="I4" s="106" t="s">
        <v>8</v>
      </c>
      <c r="J4" s="21"/>
      <c r="K4" s="21"/>
      <c r="L4" s="21"/>
      <c r="M4" s="21"/>
      <c r="N4" s="106" t="s">
        <v>7</v>
      </c>
      <c r="O4" s="21"/>
      <c r="P4" s="21"/>
    </row>
    <row r="5" spans="1:17" s="5" customFormat="1" ht="58.5" customHeight="1" thickBot="1" thickTop="1">
      <c r="A5" s="107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397</v>
      </c>
      <c r="H5" s="41" t="s">
        <v>396</v>
      </c>
      <c r="I5" s="41" t="s">
        <v>4</v>
      </c>
      <c r="J5" s="41" t="s">
        <v>5</v>
      </c>
      <c r="K5" s="42" t="s">
        <v>6</v>
      </c>
      <c r="L5" s="43" t="str">
        <f>G5</f>
        <v>FINAL READING 01/12/10</v>
      </c>
      <c r="M5" s="41" t="str">
        <f>H5</f>
        <v>INTIAL READING 01/11/10</v>
      </c>
      <c r="N5" s="41" t="s">
        <v>4</v>
      </c>
      <c r="O5" s="41" t="s">
        <v>5</v>
      </c>
      <c r="P5" s="42" t="s">
        <v>6</v>
      </c>
      <c r="Q5" s="42" t="s">
        <v>329</v>
      </c>
    </row>
    <row r="6" spans="1:12" ht="6.75" customHeight="1" thickBot="1" thickTop="1">
      <c r="A6" s="8"/>
      <c r="B6" s="9"/>
      <c r="C6" s="8"/>
      <c r="D6" s="8"/>
      <c r="E6" s="8"/>
      <c r="F6" s="8"/>
      <c r="L6" s="109"/>
    </row>
    <row r="7" spans="1:17" ht="15.75" customHeight="1" thickTop="1">
      <c r="A7" s="372"/>
      <c r="B7" s="488"/>
      <c r="C7" s="446"/>
      <c r="D7" s="446"/>
      <c r="E7" s="446"/>
      <c r="F7" s="446"/>
      <c r="G7" s="26"/>
      <c r="H7" s="27"/>
      <c r="I7" s="27"/>
      <c r="J7" s="27"/>
      <c r="K7" s="37"/>
      <c r="L7" s="26"/>
      <c r="M7" s="27"/>
      <c r="N7" s="27"/>
      <c r="O7" s="27"/>
      <c r="P7" s="37"/>
      <c r="Q7" s="196"/>
    </row>
    <row r="8" spans="1:17" ht="15.75" customHeight="1">
      <c r="A8" s="374"/>
      <c r="B8" s="490" t="s">
        <v>15</v>
      </c>
      <c r="C8" s="464"/>
      <c r="D8" s="498"/>
      <c r="E8" s="498"/>
      <c r="F8" s="464"/>
      <c r="G8" s="108"/>
      <c r="H8" s="23"/>
      <c r="I8" s="23"/>
      <c r="J8" s="23"/>
      <c r="K8" s="260"/>
      <c r="L8" s="108"/>
      <c r="M8" s="23"/>
      <c r="N8" s="23"/>
      <c r="O8" s="23"/>
      <c r="P8" s="260"/>
      <c r="Q8" s="197"/>
    </row>
    <row r="9" spans="1:17" ht="15.75" customHeight="1">
      <c r="A9" s="374">
        <v>1</v>
      </c>
      <c r="B9" s="489" t="s">
        <v>16</v>
      </c>
      <c r="C9" s="464">
        <v>4864904</v>
      </c>
      <c r="D9" s="497" t="s">
        <v>13</v>
      </c>
      <c r="E9" s="453" t="s">
        <v>366</v>
      </c>
      <c r="F9" s="464">
        <v>-1000</v>
      </c>
      <c r="G9" s="473">
        <v>22845</v>
      </c>
      <c r="H9" s="474">
        <v>23593</v>
      </c>
      <c r="I9" s="474">
        <f aca="true" t="shared" si="0" ref="I9:I57">G9-H9</f>
        <v>-748</v>
      </c>
      <c r="J9" s="474">
        <f aca="true" t="shared" si="1" ref="J9:J57">$F9*I9</f>
        <v>748000</v>
      </c>
      <c r="K9" s="475">
        <f aca="true" t="shared" si="2" ref="K9:K57">J9/1000000</f>
        <v>0.748</v>
      </c>
      <c r="L9" s="473">
        <v>979291</v>
      </c>
      <c r="M9" s="474">
        <v>979293</v>
      </c>
      <c r="N9" s="474">
        <f>L9-M9</f>
        <v>-2</v>
      </c>
      <c r="O9" s="474">
        <f aca="true" t="shared" si="3" ref="O9:O57">$F9*N9</f>
        <v>2000</v>
      </c>
      <c r="P9" s="475">
        <f aca="true" t="shared" si="4" ref="P9:P57">O9/1000000</f>
        <v>0.002</v>
      </c>
      <c r="Q9" s="197"/>
    </row>
    <row r="10" spans="1:17" ht="15.75" customHeight="1">
      <c r="A10" s="374">
        <v>2</v>
      </c>
      <c r="B10" s="489" t="s">
        <v>17</v>
      </c>
      <c r="C10" s="464">
        <v>4902499</v>
      </c>
      <c r="D10" s="497" t="s">
        <v>13</v>
      </c>
      <c r="E10" s="453" t="s">
        <v>366</v>
      </c>
      <c r="F10" s="464">
        <v>-1000</v>
      </c>
      <c r="G10" s="476">
        <v>369</v>
      </c>
      <c r="H10" s="477">
        <v>581</v>
      </c>
      <c r="I10" s="474">
        <f t="shared" si="0"/>
        <v>-212</v>
      </c>
      <c r="J10" s="474">
        <f t="shared" si="1"/>
        <v>212000</v>
      </c>
      <c r="K10" s="475">
        <f t="shared" si="2"/>
        <v>0.212</v>
      </c>
      <c r="L10" s="473">
        <v>994397</v>
      </c>
      <c r="M10" s="474">
        <v>994431</v>
      </c>
      <c r="N10" s="474">
        <f>L10-M10</f>
        <v>-34</v>
      </c>
      <c r="O10" s="474">
        <f t="shared" si="3"/>
        <v>34000</v>
      </c>
      <c r="P10" s="475">
        <f t="shared" si="4"/>
        <v>0.034</v>
      </c>
      <c r="Q10" s="599"/>
    </row>
    <row r="11" spans="1:17" ht="15.75" customHeight="1">
      <c r="A11" s="374">
        <v>3</v>
      </c>
      <c r="B11" s="489" t="s">
        <v>18</v>
      </c>
      <c r="C11" s="464">
        <v>4864905</v>
      </c>
      <c r="D11" s="497" t="s">
        <v>13</v>
      </c>
      <c r="E11" s="453" t="s">
        <v>366</v>
      </c>
      <c r="F11" s="464">
        <v>-1000</v>
      </c>
      <c r="G11" s="473">
        <v>20818</v>
      </c>
      <c r="H11" s="474">
        <v>20570</v>
      </c>
      <c r="I11" s="474">
        <f t="shared" si="0"/>
        <v>248</v>
      </c>
      <c r="J11" s="474">
        <f t="shared" si="1"/>
        <v>-248000</v>
      </c>
      <c r="K11" s="475">
        <f t="shared" si="2"/>
        <v>-0.248</v>
      </c>
      <c r="L11" s="473">
        <v>1262</v>
      </c>
      <c r="M11" s="474">
        <v>1263</v>
      </c>
      <c r="N11" s="474">
        <f>L11-M11</f>
        <v>-1</v>
      </c>
      <c r="O11" s="474">
        <f t="shared" si="3"/>
        <v>1000</v>
      </c>
      <c r="P11" s="475">
        <f t="shared" si="4"/>
        <v>0.001</v>
      </c>
      <c r="Q11" s="197"/>
    </row>
    <row r="12" spans="1:17" ht="15.75" customHeight="1">
      <c r="A12" s="374"/>
      <c r="B12" s="490" t="s">
        <v>19</v>
      </c>
      <c r="C12" s="464"/>
      <c r="D12" s="498"/>
      <c r="E12" s="498"/>
      <c r="F12" s="464"/>
      <c r="G12" s="473"/>
      <c r="H12" s="474"/>
      <c r="I12" s="474"/>
      <c r="J12" s="474"/>
      <c r="K12" s="475"/>
      <c r="L12" s="473"/>
      <c r="M12" s="474"/>
      <c r="N12" s="474"/>
      <c r="O12" s="474"/>
      <c r="P12" s="475"/>
      <c r="Q12" s="197"/>
    </row>
    <row r="13" spans="1:17" ht="15.75" customHeight="1">
      <c r="A13" s="374">
        <v>4</v>
      </c>
      <c r="B13" s="489" t="s">
        <v>16</v>
      </c>
      <c r="C13" s="464">
        <v>4864912</v>
      </c>
      <c r="D13" s="497" t="s">
        <v>13</v>
      </c>
      <c r="E13" s="453" t="s">
        <v>366</v>
      </c>
      <c r="F13" s="464">
        <v>-1000</v>
      </c>
      <c r="G13" s="473">
        <v>974158</v>
      </c>
      <c r="H13" s="474">
        <v>974127</v>
      </c>
      <c r="I13" s="474">
        <f t="shared" si="0"/>
        <v>31</v>
      </c>
      <c r="J13" s="474">
        <f t="shared" si="1"/>
        <v>-31000</v>
      </c>
      <c r="K13" s="475">
        <f t="shared" si="2"/>
        <v>-0.031</v>
      </c>
      <c r="L13" s="473">
        <v>988785</v>
      </c>
      <c r="M13" s="474">
        <v>989208</v>
      </c>
      <c r="N13" s="474">
        <f>L13-M13</f>
        <v>-423</v>
      </c>
      <c r="O13" s="474">
        <f t="shared" si="3"/>
        <v>423000</v>
      </c>
      <c r="P13" s="475">
        <f t="shared" si="4"/>
        <v>0.423</v>
      </c>
      <c r="Q13" s="197"/>
    </row>
    <row r="14" spans="1:17" ht="15.75" customHeight="1">
      <c r="A14" s="374">
        <v>5</v>
      </c>
      <c r="B14" s="489" t="s">
        <v>17</v>
      </c>
      <c r="C14" s="464">
        <v>4864913</v>
      </c>
      <c r="D14" s="497" t="s">
        <v>13</v>
      </c>
      <c r="E14" s="453" t="s">
        <v>366</v>
      </c>
      <c r="F14" s="464">
        <v>-1000</v>
      </c>
      <c r="G14" s="473">
        <v>927183</v>
      </c>
      <c r="H14" s="474">
        <v>928118</v>
      </c>
      <c r="I14" s="474">
        <f t="shared" si="0"/>
        <v>-935</v>
      </c>
      <c r="J14" s="474">
        <f t="shared" si="1"/>
        <v>935000</v>
      </c>
      <c r="K14" s="475">
        <f t="shared" si="2"/>
        <v>0.935</v>
      </c>
      <c r="L14" s="473">
        <v>960753</v>
      </c>
      <c r="M14" s="474">
        <v>960792</v>
      </c>
      <c r="N14" s="474">
        <f>L14-M14</f>
        <v>-39</v>
      </c>
      <c r="O14" s="474">
        <f t="shared" si="3"/>
        <v>39000</v>
      </c>
      <c r="P14" s="475">
        <f t="shared" si="4"/>
        <v>0.039</v>
      </c>
      <c r="Q14" s="197"/>
    </row>
    <row r="15" spans="1:17" ht="15.75" customHeight="1">
      <c r="A15" s="374"/>
      <c r="B15" s="490" t="s">
        <v>22</v>
      </c>
      <c r="C15" s="464"/>
      <c r="D15" s="498"/>
      <c r="E15" s="453"/>
      <c r="F15" s="464"/>
      <c r="G15" s="473"/>
      <c r="H15" s="474"/>
      <c r="I15" s="474"/>
      <c r="J15" s="474"/>
      <c r="K15" s="475"/>
      <c r="L15" s="473"/>
      <c r="M15" s="474"/>
      <c r="N15" s="474"/>
      <c r="O15" s="474"/>
      <c r="P15" s="475"/>
      <c r="Q15" s="197"/>
    </row>
    <row r="16" spans="1:17" ht="15.75" customHeight="1">
      <c r="A16" s="374">
        <v>6</v>
      </c>
      <c r="B16" s="489" t="s">
        <v>16</v>
      </c>
      <c r="C16" s="464">
        <v>4864982</v>
      </c>
      <c r="D16" s="497" t="s">
        <v>13</v>
      </c>
      <c r="E16" s="453" t="s">
        <v>366</v>
      </c>
      <c r="F16" s="464">
        <v>-1000</v>
      </c>
      <c r="G16" s="473">
        <v>16549</v>
      </c>
      <c r="H16" s="474">
        <v>15308</v>
      </c>
      <c r="I16" s="474">
        <f t="shared" si="0"/>
        <v>1241</v>
      </c>
      <c r="J16" s="474">
        <f t="shared" si="1"/>
        <v>-1241000</v>
      </c>
      <c r="K16" s="475">
        <f t="shared" si="2"/>
        <v>-1.241</v>
      </c>
      <c r="L16" s="473">
        <v>9063</v>
      </c>
      <c r="M16" s="474">
        <v>8881</v>
      </c>
      <c r="N16" s="474">
        <f>L16-M16</f>
        <v>182</v>
      </c>
      <c r="O16" s="474">
        <f t="shared" si="3"/>
        <v>-182000</v>
      </c>
      <c r="P16" s="475">
        <f t="shared" si="4"/>
        <v>-0.182</v>
      </c>
      <c r="Q16" s="197"/>
    </row>
    <row r="17" spans="1:17" ht="15.75" customHeight="1">
      <c r="A17" s="374">
        <v>7</v>
      </c>
      <c r="B17" s="489" t="s">
        <v>17</v>
      </c>
      <c r="C17" s="464">
        <v>4864983</v>
      </c>
      <c r="D17" s="497" t="s">
        <v>13</v>
      </c>
      <c r="E17" s="453" t="s">
        <v>366</v>
      </c>
      <c r="F17" s="464">
        <v>-1000</v>
      </c>
      <c r="G17" s="473">
        <v>17502</v>
      </c>
      <c r="H17" s="474">
        <v>16204</v>
      </c>
      <c r="I17" s="474">
        <f t="shared" si="0"/>
        <v>1298</v>
      </c>
      <c r="J17" s="474">
        <f t="shared" si="1"/>
        <v>-1298000</v>
      </c>
      <c r="K17" s="475">
        <f t="shared" si="2"/>
        <v>-1.298</v>
      </c>
      <c r="L17" s="473">
        <v>6315</v>
      </c>
      <c r="M17" s="474">
        <v>6101</v>
      </c>
      <c r="N17" s="474">
        <f>L17-M17</f>
        <v>214</v>
      </c>
      <c r="O17" s="474">
        <f t="shared" si="3"/>
        <v>-214000</v>
      </c>
      <c r="P17" s="475">
        <f t="shared" si="4"/>
        <v>-0.214</v>
      </c>
      <c r="Q17" s="197"/>
    </row>
    <row r="18" spans="1:17" ht="15.75" customHeight="1">
      <c r="A18" s="374">
        <v>8</v>
      </c>
      <c r="B18" s="489" t="s">
        <v>23</v>
      </c>
      <c r="C18" s="464">
        <v>4864953</v>
      </c>
      <c r="D18" s="497" t="s">
        <v>13</v>
      </c>
      <c r="E18" s="453" t="s">
        <v>366</v>
      </c>
      <c r="F18" s="464">
        <v>-1000</v>
      </c>
      <c r="G18" s="473">
        <v>15323</v>
      </c>
      <c r="H18" s="474">
        <v>13043</v>
      </c>
      <c r="I18" s="474">
        <f t="shared" si="0"/>
        <v>2280</v>
      </c>
      <c r="J18" s="474">
        <f t="shared" si="1"/>
        <v>-2280000</v>
      </c>
      <c r="K18" s="475">
        <f t="shared" si="2"/>
        <v>-2.28</v>
      </c>
      <c r="L18" s="473">
        <v>995944</v>
      </c>
      <c r="M18" s="474">
        <v>995923</v>
      </c>
      <c r="N18" s="474">
        <f>L18-M18</f>
        <v>21</v>
      </c>
      <c r="O18" s="474">
        <f t="shared" si="3"/>
        <v>-21000</v>
      </c>
      <c r="P18" s="475">
        <f t="shared" si="4"/>
        <v>-0.021</v>
      </c>
      <c r="Q18" s="197"/>
    </row>
    <row r="19" spans="1:17" ht="15.75" customHeight="1">
      <c r="A19" s="374">
        <v>9</v>
      </c>
      <c r="B19" s="489" t="s">
        <v>24</v>
      </c>
      <c r="C19" s="464">
        <v>4864984</v>
      </c>
      <c r="D19" s="497" t="s">
        <v>13</v>
      </c>
      <c r="E19" s="453" t="s">
        <v>366</v>
      </c>
      <c r="F19" s="464">
        <v>-1000</v>
      </c>
      <c r="G19" s="473">
        <v>10836</v>
      </c>
      <c r="H19" s="474">
        <v>9369</v>
      </c>
      <c r="I19" s="474">
        <f t="shared" si="0"/>
        <v>1467</v>
      </c>
      <c r="J19" s="474">
        <f t="shared" si="1"/>
        <v>-1467000</v>
      </c>
      <c r="K19" s="475">
        <f t="shared" si="2"/>
        <v>-1.467</v>
      </c>
      <c r="L19" s="473">
        <v>988331</v>
      </c>
      <c r="M19" s="474">
        <v>988358</v>
      </c>
      <c r="N19" s="474">
        <f>L19-M19</f>
        <v>-27</v>
      </c>
      <c r="O19" s="474">
        <f t="shared" si="3"/>
        <v>27000</v>
      </c>
      <c r="P19" s="475">
        <f t="shared" si="4"/>
        <v>0.027</v>
      </c>
      <c r="Q19" s="197"/>
    </row>
    <row r="20" spans="1:17" ht="15.75" customHeight="1">
      <c r="A20" s="374"/>
      <c r="B20" s="490" t="s">
        <v>25</v>
      </c>
      <c r="C20" s="464"/>
      <c r="D20" s="498"/>
      <c r="E20" s="453"/>
      <c r="F20" s="464"/>
      <c r="G20" s="473"/>
      <c r="H20" s="474"/>
      <c r="I20" s="474"/>
      <c r="J20" s="474"/>
      <c r="K20" s="475"/>
      <c r="L20" s="473"/>
      <c r="M20" s="474"/>
      <c r="N20" s="474"/>
      <c r="O20" s="474"/>
      <c r="P20" s="475"/>
      <c r="Q20" s="197"/>
    </row>
    <row r="21" spans="1:17" ht="15.75" customHeight="1">
      <c r="A21" s="374">
        <v>10</v>
      </c>
      <c r="B21" s="489" t="s">
        <v>16</v>
      </c>
      <c r="C21" s="464">
        <v>4864939</v>
      </c>
      <c r="D21" s="497" t="s">
        <v>13</v>
      </c>
      <c r="E21" s="453" t="s">
        <v>366</v>
      </c>
      <c r="F21" s="464">
        <v>-1000</v>
      </c>
      <c r="G21" s="473">
        <v>35974</v>
      </c>
      <c r="H21" s="474">
        <v>35688</v>
      </c>
      <c r="I21" s="474">
        <f t="shared" si="0"/>
        <v>286</v>
      </c>
      <c r="J21" s="474">
        <f t="shared" si="1"/>
        <v>-286000</v>
      </c>
      <c r="K21" s="475">
        <f t="shared" si="2"/>
        <v>-0.286</v>
      </c>
      <c r="L21" s="473">
        <v>9992</v>
      </c>
      <c r="M21" s="474">
        <v>9991</v>
      </c>
      <c r="N21" s="474">
        <f>L21-M21</f>
        <v>1</v>
      </c>
      <c r="O21" s="474">
        <f t="shared" si="3"/>
        <v>-1000</v>
      </c>
      <c r="P21" s="475">
        <f t="shared" si="4"/>
        <v>-0.001</v>
      </c>
      <c r="Q21" s="197"/>
    </row>
    <row r="22" spans="1:17" ht="15.75" customHeight="1">
      <c r="A22" s="374">
        <v>11</v>
      </c>
      <c r="B22" s="489" t="s">
        <v>26</v>
      </c>
      <c r="C22" s="464">
        <v>4864940</v>
      </c>
      <c r="D22" s="497" t="s">
        <v>13</v>
      </c>
      <c r="E22" s="453" t="s">
        <v>366</v>
      </c>
      <c r="F22" s="464">
        <v>-1000</v>
      </c>
      <c r="G22" s="473">
        <v>3674</v>
      </c>
      <c r="H22" s="474">
        <v>4501</v>
      </c>
      <c r="I22" s="474">
        <f t="shared" si="0"/>
        <v>-827</v>
      </c>
      <c r="J22" s="474">
        <f t="shared" si="1"/>
        <v>827000</v>
      </c>
      <c r="K22" s="475">
        <f t="shared" si="2"/>
        <v>0.827</v>
      </c>
      <c r="L22" s="473">
        <v>4236</v>
      </c>
      <c r="M22" s="474">
        <v>4239</v>
      </c>
      <c r="N22" s="474">
        <f>L22-M22</f>
        <v>-3</v>
      </c>
      <c r="O22" s="474">
        <f t="shared" si="3"/>
        <v>3000</v>
      </c>
      <c r="P22" s="475">
        <f t="shared" si="4"/>
        <v>0.003</v>
      </c>
      <c r="Q22" s="197"/>
    </row>
    <row r="23" spans="1:17" ht="15.75" customHeight="1">
      <c r="A23" s="374">
        <v>12</v>
      </c>
      <c r="B23" s="489" t="s">
        <v>27</v>
      </c>
      <c r="C23" s="464">
        <v>4865060</v>
      </c>
      <c r="D23" s="497" t="s">
        <v>13</v>
      </c>
      <c r="E23" s="453" t="s">
        <v>366</v>
      </c>
      <c r="F23" s="464">
        <v>1000</v>
      </c>
      <c r="G23" s="473">
        <v>977181</v>
      </c>
      <c r="H23" s="474">
        <v>980020</v>
      </c>
      <c r="I23" s="474">
        <f t="shared" si="0"/>
        <v>-2839</v>
      </c>
      <c r="J23" s="474">
        <f t="shared" si="1"/>
        <v>-2839000</v>
      </c>
      <c r="K23" s="475">
        <f t="shared" si="2"/>
        <v>-2.839</v>
      </c>
      <c r="L23" s="473">
        <v>920613</v>
      </c>
      <c r="M23" s="474">
        <v>920614</v>
      </c>
      <c r="N23" s="474">
        <f>L23-M23</f>
        <v>-1</v>
      </c>
      <c r="O23" s="474">
        <f t="shared" si="3"/>
        <v>-1000</v>
      </c>
      <c r="P23" s="475">
        <f t="shared" si="4"/>
        <v>-0.001</v>
      </c>
      <c r="Q23" s="197"/>
    </row>
    <row r="24" spans="1:17" ht="15.75" customHeight="1">
      <c r="A24" s="374"/>
      <c r="B24" s="490" t="s">
        <v>28</v>
      </c>
      <c r="C24" s="464"/>
      <c r="D24" s="498"/>
      <c r="E24" s="453"/>
      <c r="F24" s="464"/>
      <c r="G24" s="473"/>
      <c r="H24" s="474"/>
      <c r="I24" s="474"/>
      <c r="J24" s="474"/>
      <c r="K24" s="475"/>
      <c r="L24" s="473"/>
      <c r="M24" s="474"/>
      <c r="N24" s="474"/>
      <c r="O24" s="474"/>
      <c r="P24" s="475"/>
      <c r="Q24" s="197"/>
    </row>
    <row r="25" spans="1:17" ht="15.75" customHeight="1">
      <c r="A25" s="374">
        <v>13</v>
      </c>
      <c r="B25" s="489" t="s">
        <v>16</v>
      </c>
      <c r="C25" s="464">
        <v>4865034</v>
      </c>
      <c r="D25" s="497" t="s">
        <v>13</v>
      </c>
      <c r="E25" s="453" t="s">
        <v>366</v>
      </c>
      <c r="F25" s="464">
        <v>-1000</v>
      </c>
      <c r="G25" s="473">
        <v>997630</v>
      </c>
      <c r="H25" s="474">
        <v>998031</v>
      </c>
      <c r="I25" s="474">
        <f t="shared" si="0"/>
        <v>-401</v>
      </c>
      <c r="J25" s="474">
        <f t="shared" si="1"/>
        <v>401000</v>
      </c>
      <c r="K25" s="475">
        <f t="shared" si="2"/>
        <v>0.401</v>
      </c>
      <c r="L25" s="473">
        <v>15276</v>
      </c>
      <c r="M25" s="474">
        <v>15284</v>
      </c>
      <c r="N25" s="474">
        <f>L25-M25</f>
        <v>-8</v>
      </c>
      <c r="O25" s="474">
        <f t="shared" si="3"/>
        <v>8000</v>
      </c>
      <c r="P25" s="475">
        <f t="shared" si="4"/>
        <v>0.008</v>
      </c>
      <c r="Q25" s="197"/>
    </row>
    <row r="26" spans="1:17" ht="15.75" customHeight="1">
      <c r="A26" s="374">
        <v>14</v>
      </c>
      <c r="B26" s="489" t="s">
        <v>17</v>
      </c>
      <c r="C26" s="464">
        <v>4865035</v>
      </c>
      <c r="D26" s="497" t="s">
        <v>13</v>
      </c>
      <c r="E26" s="453" t="s">
        <v>366</v>
      </c>
      <c r="F26" s="464">
        <v>-1000</v>
      </c>
      <c r="G26" s="473">
        <v>998136</v>
      </c>
      <c r="H26" s="474">
        <v>998261</v>
      </c>
      <c r="I26" s="474">
        <f t="shared" si="0"/>
        <v>-125</v>
      </c>
      <c r="J26" s="474">
        <f t="shared" si="1"/>
        <v>125000</v>
      </c>
      <c r="K26" s="475">
        <f t="shared" si="2"/>
        <v>0.125</v>
      </c>
      <c r="L26" s="473">
        <v>18345</v>
      </c>
      <c r="M26" s="474">
        <v>18282</v>
      </c>
      <c r="N26" s="474">
        <f>L26-M26</f>
        <v>63</v>
      </c>
      <c r="O26" s="474">
        <f t="shared" si="3"/>
        <v>-63000</v>
      </c>
      <c r="P26" s="475">
        <f t="shared" si="4"/>
        <v>-0.063</v>
      </c>
      <c r="Q26" s="197"/>
    </row>
    <row r="27" spans="1:17" ht="15.75" customHeight="1">
      <c r="A27" s="374">
        <v>15</v>
      </c>
      <c r="B27" s="489" t="s">
        <v>18</v>
      </c>
      <c r="C27" s="464">
        <v>4902500</v>
      </c>
      <c r="D27" s="497" t="s">
        <v>13</v>
      </c>
      <c r="E27" s="453" t="s">
        <v>366</v>
      </c>
      <c r="F27" s="464">
        <v>-1000</v>
      </c>
      <c r="G27" s="476">
        <v>755</v>
      </c>
      <c r="H27" s="477">
        <v>716</v>
      </c>
      <c r="I27" s="474">
        <f t="shared" si="0"/>
        <v>39</v>
      </c>
      <c r="J27" s="474">
        <f t="shared" si="1"/>
        <v>-39000</v>
      </c>
      <c r="K27" s="475">
        <f t="shared" si="2"/>
        <v>-0.039</v>
      </c>
      <c r="L27" s="476">
        <v>20078</v>
      </c>
      <c r="M27" s="477">
        <v>20017</v>
      </c>
      <c r="N27" s="474">
        <f>L27-M27</f>
        <v>61</v>
      </c>
      <c r="O27" s="474">
        <f t="shared" si="3"/>
        <v>-61000</v>
      </c>
      <c r="P27" s="475">
        <f t="shared" si="4"/>
        <v>-0.061</v>
      </c>
      <c r="Q27" s="197"/>
    </row>
    <row r="28" spans="1:17" ht="15.75" customHeight="1">
      <c r="A28" s="374"/>
      <c r="B28" s="489"/>
      <c r="C28" s="464"/>
      <c r="D28" s="497"/>
      <c r="E28" s="453"/>
      <c r="F28" s="464"/>
      <c r="G28" s="473"/>
      <c r="H28" s="474"/>
      <c r="I28" s="474"/>
      <c r="J28" s="474"/>
      <c r="K28" s="475"/>
      <c r="L28" s="473"/>
      <c r="M28" s="474"/>
      <c r="N28" s="474"/>
      <c r="O28" s="474"/>
      <c r="P28" s="475"/>
      <c r="Q28" s="197"/>
    </row>
    <row r="29" spans="1:17" ht="15.75" customHeight="1">
      <c r="A29" s="374"/>
      <c r="B29" s="490" t="s">
        <v>29</v>
      </c>
      <c r="C29" s="464"/>
      <c r="D29" s="498"/>
      <c r="E29" s="453"/>
      <c r="F29" s="464"/>
      <c r="G29" s="473"/>
      <c r="H29" s="474"/>
      <c r="I29" s="474"/>
      <c r="J29" s="474"/>
      <c r="K29" s="475"/>
      <c r="L29" s="473"/>
      <c r="M29" s="474"/>
      <c r="N29" s="474"/>
      <c r="O29" s="474"/>
      <c r="P29" s="475"/>
      <c r="Q29" s="197"/>
    </row>
    <row r="30" spans="1:17" ht="15.75" customHeight="1">
      <c r="A30" s="374">
        <v>16</v>
      </c>
      <c r="B30" s="489" t="s">
        <v>30</v>
      </c>
      <c r="C30" s="464">
        <v>4864886</v>
      </c>
      <c r="D30" s="497" t="s">
        <v>13</v>
      </c>
      <c r="E30" s="453" t="s">
        <v>366</v>
      </c>
      <c r="F30" s="464">
        <v>1000</v>
      </c>
      <c r="G30" s="473">
        <v>999892</v>
      </c>
      <c r="H30" s="474">
        <v>1000133</v>
      </c>
      <c r="I30" s="474">
        <f t="shared" si="0"/>
        <v>-241</v>
      </c>
      <c r="J30" s="474">
        <f t="shared" si="1"/>
        <v>-241000</v>
      </c>
      <c r="K30" s="475">
        <f t="shared" si="2"/>
        <v>-0.241</v>
      </c>
      <c r="L30" s="473">
        <v>31475</v>
      </c>
      <c r="M30" s="474">
        <v>31443</v>
      </c>
      <c r="N30" s="474">
        <f>L30-M30</f>
        <v>32</v>
      </c>
      <c r="O30" s="474">
        <f t="shared" si="3"/>
        <v>32000</v>
      </c>
      <c r="P30" s="475">
        <f t="shared" si="4"/>
        <v>0.032</v>
      </c>
      <c r="Q30" s="197" t="s">
        <v>393</v>
      </c>
    </row>
    <row r="31" spans="1:17" ht="15.75" customHeight="1">
      <c r="A31" s="374">
        <v>17</v>
      </c>
      <c r="B31" s="489" t="s">
        <v>31</v>
      </c>
      <c r="C31" s="464">
        <v>4864887</v>
      </c>
      <c r="D31" s="497" t="s">
        <v>13</v>
      </c>
      <c r="E31" s="453" t="s">
        <v>366</v>
      </c>
      <c r="F31" s="464">
        <v>1000</v>
      </c>
      <c r="G31" s="473">
        <v>229</v>
      </c>
      <c r="H31" s="474">
        <v>301</v>
      </c>
      <c r="I31" s="474">
        <f t="shared" si="0"/>
        <v>-72</v>
      </c>
      <c r="J31" s="474">
        <f t="shared" si="1"/>
        <v>-72000</v>
      </c>
      <c r="K31" s="475">
        <f t="shared" si="2"/>
        <v>-0.072</v>
      </c>
      <c r="L31" s="473">
        <v>26052</v>
      </c>
      <c r="M31" s="474">
        <v>26001</v>
      </c>
      <c r="N31" s="474">
        <f>L31-M31</f>
        <v>51</v>
      </c>
      <c r="O31" s="474">
        <f t="shared" si="3"/>
        <v>51000</v>
      </c>
      <c r="P31" s="475">
        <f t="shared" si="4"/>
        <v>0.051</v>
      </c>
      <c r="Q31" s="197"/>
    </row>
    <row r="32" spans="1:17" ht="15.75" customHeight="1">
      <c r="A32" s="374">
        <v>18</v>
      </c>
      <c r="B32" s="489" t="s">
        <v>32</v>
      </c>
      <c r="C32" s="464">
        <v>4864798</v>
      </c>
      <c r="D32" s="497" t="s">
        <v>13</v>
      </c>
      <c r="E32" s="453" t="s">
        <v>366</v>
      </c>
      <c r="F32" s="464">
        <v>100</v>
      </c>
      <c r="G32" s="473">
        <v>1546</v>
      </c>
      <c r="H32" s="474">
        <v>804</v>
      </c>
      <c r="I32" s="474">
        <f t="shared" si="0"/>
        <v>742</v>
      </c>
      <c r="J32" s="474">
        <f t="shared" si="1"/>
        <v>74200</v>
      </c>
      <c r="K32" s="475">
        <f t="shared" si="2"/>
        <v>0.0742</v>
      </c>
      <c r="L32" s="473">
        <v>97019</v>
      </c>
      <c r="M32" s="474">
        <v>96760</v>
      </c>
      <c r="N32" s="474">
        <f>L32-M32</f>
        <v>259</v>
      </c>
      <c r="O32" s="474">
        <f t="shared" si="3"/>
        <v>25900</v>
      </c>
      <c r="P32" s="475">
        <f t="shared" si="4"/>
        <v>0.0259</v>
      </c>
      <c r="Q32" s="197"/>
    </row>
    <row r="33" spans="1:17" ht="15.75" customHeight="1">
      <c r="A33" s="374">
        <v>19</v>
      </c>
      <c r="B33" s="489" t="s">
        <v>33</v>
      </c>
      <c r="C33" s="464">
        <v>4864799</v>
      </c>
      <c r="D33" s="497" t="s">
        <v>13</v>
      </c>
      <c r="E33" s="453" t="s">
        <v>366</v>
      </c>
      <c r="F33" s="464">
        <v>100</v>
      </c>
      <c r="G33" s="473">
        <v>1998</v>
      </c>
      <c r="H33" s="474">
        <v>1496</v>
      </c>
      <c r="I33" s="474">
        <f t="shared" si="0"/>
        <v>502</v>
      </c>
      <c r="J33" s="474">
        <f t="shared" si="1"/>
        <v>50200</v>
      </c>
      <c r="K33" s="475">
        <f t="shared" si="2"/>
        <v>0.0502</v>
      </c>
      <c r="L33" s="473">
        <v>150537</v>
      </c>
      <c r="M33" s="474">
        <v>149815</v>
      </c>
      <c r="N33" s="474">
        <f>L33-M33</f>
        <v>722</v>
      </c>
      <c r="O33" s="474">
        <f t="shared" si="3"/>
        <v>72200</v>
      </c>
      <c r="P33" s="475">
        <f t="shared" si="4"/>
        <v>0.0722</v>
      </c>
      <c r="Q33" s="197"/>
    </row>
    <row r="34" spans="1:17" ht="15.75" customHeight="1">
      <c r="A34" s="374">
        <v>20</v>
      </c>
      <c r="B34" s="489" t="s">
        <v>34</v>
      </c>
      <c r="C34" s="464">
        <v>4864888</v>
      </c>
      <c r="D34" s="497" t="s">
        <v>13</v>
      </c>
      <c r="E34" s="453" t="s">
        <v>366</v>
      </c>
      <c r="F34" s="464">
        <v>1000</v>
      </c>
      <c r="G34" s="476">
        <v>996538</v>
      </c>
      <c r="H34" s="477">
        <v>997045</v>
      </c>
      <c r="I34" s="474">
        <f t="shared" si="0"/>
        <v>-507</v>
      </c>
      <c r="J34" s="474">
        <f t="shared" si="1"/>
        <v>-507000</v>
      </c>
      <c r="K34" s="475">
        <f t="shared" si="2"/>
        <v>-0.507</v>
      </c>
      <c r="L34" s="476">
        <v>998947</v>
      </c>
      <c r="M34" s="477">
        <v>998935</v>
      </c>
      <c r="N34" s="474">
        <f>L34-M34</f>
        <v>12</v>
      </c>
      <c r="O34" s="474">
        <f t="shared" si="3"/>
        <v>12000</v>
      </c>
      <c r="P34" s="475">
        <f t="shared" si="4"/>
        <v>0.012</v>
      </c>
      <c r="Q34" s="197"/>
    </row>
    <row r="35" spans="1:17" ht="15.75" customHeight="1">
      <c r="A35" s="374"/>
      <c r="B35" s="491" t="s">
        <v>35</v>
      </c>
      <c r="C35" s="464"/>
      <c r="D35" s="497"/>
      <c r="E35" s="453"/>
      <c r="F35" s="464"/>
      <c r="G35" s="473"/>
      <c r="H35" s="474"/>
      <c r="I35" s="474"/>
      <c r="J35" s="474"/>
      <c r="K35" s="475"/>
      <c r="L35" s="473"/>
      <c r="M35" s="474"/>
      <c r="N35" s="474"/>
      <c r="O35" s="474"/>
      <c r="P35" s="475"/>
      <c r="Q35" s="197"/>
    </row>
    <row r="36" spans="1:17" ht="15.75" customHeight="1">
      <c r="A36" s="374">
        <v>21</v>
      </c>
      <c r="B36" s="489" t="s">
        <v>36</v>
      </c>
      <c r="C36" s="464">
        <v>4865057</v>
      </c>
      <c r="D36" s="497" t="s">
        <v>13</v>
      </c>
      <c r="E36" s="453" t="s">
        <v>366</v>
      </c>
      <c r="F36" s="464">
        <v>50</v>
      </c>
      <c r="G36" s="473">
        <v>657610</v>
      </c>
      <c r="H36" s="474">
        <v>659449</v>
      </c>
      <c r="I36" s="474">
        <f t="shared" si="0"/>
        <v>-1839</v>
      </c>
      <c r="J36" s="474">
        <f t="shared" si="1"/>
        <v>-91950</v>
      </c>
      <c r="K36" s="475">
        <f t="shared" si="2"/>
        <v>-0.09195</v>
      </c>
      <c r="L36" s="473">
        <v>803813</v>
      </c>
      <c r="M36" s="474">
        <v>804252</v>
      </c>
      <c r="N36" s="474">
        <f aca="true" t="shared" si="5" ref="N36:N41">L36-M36</f>
        <v>-439</v>
      </c>
      <c r="O36" s="474">
        <f t="shared" si="3"/>
        <v>-21950</v>
      </c>
      <c r="P36" s="475">
        <f t="shared" si="4"/>
        <v>-0.02195</v>
      </c>
      <c r="Q36" s="681" t="s">
        <v>402</v>
      </c>
    </row>
    <row r="37" spans="1:17" ht="15.75" customHeight="1">
      <c r="A37" s="374">
        <v>21</v>
      </c>
      <c r="B37" s="489" t="s">
        <v>400</v>
      </c>
      <c r="C37" s="464">
        <v>4865057</v>
      </c>
      <c r="D37" s="497" t="s">
        <v>13</v>
      </c>
      <c r="E37" s="453" t="s">
        <v>366</v>
      </c>
      <c r="F37" s="464">
        <v>1000</v>
      </c>
      <c r="G37" s="473">
        <v>657347</v>
      </c>
      <c r="H37" s="474">
        <v>657610</v>
      </c>
      <c r="I37" s="474">
        <f t="shared" si="0"/>
        <v>-263</v>
      </c>
      <c r="J37" s="474">
        <f t="shared" si="1"/>
        <v>-263000</v>
      </c>
      <c r="K37" s="475">
        <f t="shared" si="2"/>
        <v>-0.263</v>
      </c>
      <c r="L37" s="473">
        <v>803807</v>
      </c>
      <c r="M37" s="474">
        <v>803813</v>
      </c>
      <c r="N37" s="474">
        <f t="shared" si="5"/>
        <v>-6</v>
      </c>
      <c r="O37" s="474">
        <f t="shared" si="3"/>
        <v>-6000</v>
      </c>
      <c r="P37" s="475">
        <f t="shared" si="4"/>
        <v>-0.006</v>
      </c>
      <c r="Q37" s="681"/>
    </row>
    <row r="38" spans="1:17" ht="15.75" customHeight="1">
      <c r="A38" s="374">
        <v>22</v>
      </c>
      <c r="B38" s="489" t="s">
        <v>37</v>
      </c>
      <c r="C38" s="464">
        <v>4865058</v>
      </c>
      <c r="D38" s="497" t="s">
        <v>13</v>
      </c>
      <c r="E38" s="453" t="s">
        <v>366</v>
      </c>
      <c r="F38" s="464">
        <v>50</v>
      </c>
      <c r="G38" s="473">
        <v>664742</v>
      </c>
      <c r="H38" s="474">
        <v>665962</v>
      </c>
      <c r="I38" s="474">
        <f t="shared" si="0"/>
        <v>-1220</v>
      </c>
      <c r="J38" s="474">
        <f t="shared" si="1"/>
        <v>-61000</v>
      </c>
      <c r="K38" s="475">
        <f t="shared" si="2"/>
        <v>-0.061</v>
      </c>
      <c r="L38" s="473">
        <v>834946</v>
      </c>
      <c r="M38" s="474">
        <v>835007</v>
      </c>
      <c r="N38" s="474">
        <f t="shared" si="5"/>
        <v>-61</v>
      </c>
      <c r="O38" s="474">
        <f t="shared" si="3"/>
        <v>-3050</v>
      </c>
      <c r="P38" s="475">
        <f t="shared" si="4"/>
        <v>-0.00305</v>
      </c>
      <c r="Q38" s="681" t="s">
        <v>402</v>
      </c>
    </row>
    <row r="39" spans="1:17" ht="15.75" customHeight="1">
      <c r="A39" s="374">
        <v>22</v>
      </c>
      <c r="B39" s="489" t="s">
        <v>401</v>
      </c>
      <c r="C39" s="464">
        <v>4865058</v>
      </c>
      <c r="D39" s="497" t="s">
        <v>13</v>
      </c>
      <c r="E39" s="453" t="s">
        <v>366</v>
      </c>
      <c r="F39" s="464">
        <v>1000</v>
      </c>
      <c r="G39" s="473">
        <v>664443</v>
      </c>
      <c r="H39" s="474">
        <v>664742</v>
      </c>
      <c r="I39" s="474">
        <f t="shared" si="0"/>
        <v>-299</v>
      </c>
      <c r="J39" s="474">
        <f t="shared" si="1"/>
        <v>-299000</v>
      </c>
      <c r="K39" s="475">
        <f t="shared" si="2"/>
        <v>-0.299</v>
      </c>
      <c r="L39" s="473">
        <v>834929</v>
      </c>
      <c r="M39" s="474">
        <v>834946</v>
      </c>
      <c r="N39" s="474">
        <f t="shared" si="5"/>
        <v>-17</v>
      </c>
      <c r="O39" s="474">
        <f t="shared" si="3"/>
        <v>-17000</v>
      </c>
      <c r="P39" s="475">
        <f t="shared" si="4"/>
        <v>-0.017</v>
      </c>
      <c r="Q39" s="681"/>
    </row>
    <row r="40" spans="1:17" ht="15.75" customHeight="1">
      <c r="A40" s="374">
        <v>23</v>
      </c>
      <c r="B40" s="489" t="s">
        <v>38</v>
      </c>
      <c r="C40" s="464">
        <v>4864889</v>
      </c>
      <c r="D40" s="497" t="s">
        <v>13</v>
      </c>
      <c r="E40" s="453" t="s">
        <v>366</v>
      </c>
      <c r="F40" s="464">
        <v>1000</v>
      </c>
      <c r="G40" s="476">
        <v>992450</v>
      </c>
      <c r="H40" s="477">
        <v>992329</v>
      </c>
      <c r="I40" s="474">
        <f t="shared" si="0"/>
        <v>121</v>
      </c>
      <c r="J40" s="474">
        <f t="shared" si="1"/>
        <v>121000</v>
      </c>
      <c r="K40" s="475">
        <f t="shared" si="2"/>
        <v>0.121</v>
      </c>
      <c r="L40" s="476">
        <v>998659</v>
      </c>
      <c r="M40" s="477">
        <v>998658</v>
      </c>
      <c r="N40" s="474">
        <f t="shared" si="5"/>
        <v>1</v>
      </c>
      <c r="O40" s="474">
        <f t="shared" si="3"/>
        <v>1000</v>
      </c>
      <c r="P40" s="475">
        <f t="shared" si="4"/>
        <v>0.001</v>
      </c>
      <c r="Q40" s="197"/>
    </row>
    <row r="41" spans="1:17" ht="15.75" customHeight="1">
      <c r="A41" s="374">
        <v>24</v>
      </c>
      <c r="B41" s="489" t="s">
        <v>39</v>
      </c>
      <c r="C41" s="464">
        <v>4864800</v>
      </c>
      <c r="D41" s="497" t="s">
        <v>13</v>
      </c>
      <c r="E41" s="453" t="s">
        <v>366</v>
      </c>
      <c r="F41" s="464">
        <v>100</v>
      </c>
      <c r="G41" s="476">
        <v>993154</v>
      </c>
      <c r="H41" s="477">
        <v>991743</v>
      </c>
      <c r="I41" s="474">
        <f t="shared" si="0"/>
        <v>1411</v>
      </c>
      <c r="J41" s="474">
        <f t="shared" si="1"/>
        <v>141100</v>
      </c>
      <c r="K41" s="475">
        <f t="shared" si="2"/>
        <v>0.1411</v>
      </c>
      <c r="L41" s="476">
        <v>11906</v>
      </c>
      <c r="M41" s="477">
        <v>11898</v>
      </c>
      <c r="N41" s="474">
        <f t="shared" si="5"/>
        <v>8</v>
      </c>
      <c r="O41" s="474">
        <f t="shared" si="3"/>
        <v>800</v>
      </c>
      <c r="P41" s="475">
        <f t="shared" si="4"/>
        <v>0.0008</v>
      </c>
      <c r="Q41" s="197"/>
    </row>
    <row r="42" spans="1:17" ht="15.75" customHeight="1">
      <c r="A42" s="374"/>
      <c r="B42" s="490" t="s">
        <v>40</v>
      </c>
      <c r="C42" s="464"/>
      <c r="D42" s="498"/>
      <c r="E42" s="453"/>
      <c r="F42" s="464"/>
      <c r="G42" s="473"/>
      <c r="H42" s="474"/>
      <c r="I42" s="474"/>
      <c r="J42" s="474"/>
      <c r="K42" s="475"/>
      <c r="L42" s="473"/>
      <c r="M42" s="474"/>
      <c r="N42" s="474"/>
      <c r="O42" s="474"/>
      <c r="P42" s="475"/>
      <c r="Q42" s="197"/>
    </row>
    <row r="43" spans="1:17" ht="15.75" customHeight="1">
      <c r="A43" s="374">
        <v>25</v>
      </c>
      <c r="B43" s="489" t="s">
        <v>41</v>
      </c>
      <c r="C43" s="464">
        <v>4865054</v>
      </c>
      <c r="D43" s="497" t="s">
        <v>13</v>
      </c>
      <c r="E43" s="453" t="s">
        <v>366</v>
      </c>
      <c r="F43" s="464">
        <v>-1000</v>
      </c>
      <c r="G43" s="476">
        <v>3489</v>
      </c>
      <c r="H43" s="477">
        <v>1872</v>
      </c>
      <c r="I43" s="474">
        <f t="shared" si="0"/>
        <v>1617</v>
      </c>
      <c r="J43" s="474">
        <f t="shared" si="1"/>
        <v>-1617000</v>
      </c>
      <c r="K43" s="475">
        <f t="shared" si="2"/>
        <v>-1.617</v>
      </c>
      <c r="L43" s="476">
        <v>979906</v>
      </c>
      <c r="M43" s="474">
        <v>979795</v>
      </c>
      <c r="N43" s="474">
        <f>L43-M43</f>
        <v>111</v>
      </c>
      <c r="O43" s="474">
        <f t="shared" si="3"/>
        <v>-111000</v>
      </c>
      <c r="P43" s="475">
        <f t="shared" si="4"/>
        <v>-0.111</v>
      </c>
      <c r="Q43" s="197"/>
    </row>
    <row r="44" spans="1:17" ht="15.75" customHeight="1">
      <c r="A44" s="374">
        <v>26</v>
      </c>
      <c r="B44" s="489" t="s">
        <v>17</v>
      </c>
      <c r="C44" s="464">
        <v>4865055</v>
      </c>
      <c r="D44" s="497" t="s">
        <v>13</v>
      </c>
      <c r="E44" s="453" t="s">
        <v>366</v>
      </c>
      <c r="F44" s="464">
        <v>-1000</v>
      </c>
      <c r="G44" s="473">
        <v>997078</v>
      </c>
      <c r="H44" s="474">
        <v>997215</v>
      </c>
      <c r="I44" s="474">
        <f t="shared" si="0"/>
        <v>-137</v>
      </c>
      <c r="J44" s="474">
        <f t="shared" si="1"/>
        <v>137000</v>
      </c>
      <c r="K44" s="475">
        <f t="shared" si="2"/>
        <v>0.137</v>
      </c>
      <c r="L44" s="473">
        <v>950789</v>
      </c>
      <c r="M44" s="474">
        <v>950914</v>
      </c>
      <c r="N44" s="474">
        <f>L44-M44</f>
        <v>-125</v>
      </c>
      <c r="O44" s="474">
        <f t="shared" si="3"/>
        <v>125000</v>
      </c>
      <c r="P44" s="475">
        <f t="shared" si="4"/>
        <v>0.125</v>
      </c>
      <c r="Q44" s="197"/>
    </row>
    <row r="45" spans="1:17" ht="15.75" customHeight="1">
      <c r="A45" s="374"/>
      <c r="B45" s="490" t="s">
        <v>42</v>
      </c>
      <c r="C45" s="464"/>
      <c r="D45" s="498"/>
      <c r="E45" s="453"/>
      <c r="F45" s="464"/>
      <c r="G45" s="473"/>
      <c r="H45" s="474"/>
      <c r="I45" s="474"/>
      <c r="J45" s="474"/>
      <c r="K45" s="475"/>
      <c r="L45" s="473"/>
      <c r="M45" s="474"/>
      <c r="N45" s="474"/>
      <c r="O45" s="474"/>
      <c r="P45" s="475"/>
      <c r="Q45" s="197"/>
    </row>
    <row r="46" spans="1:17" ht="15.75" customHeight="1">
      <c r="A46" s="374">
        <v>27</v>
      </c>
      <c r="B46" s="489" t="s">
        <v>43</v>
      </c>
      <c r="C46" s="464">
        <v>4865056</v>
      </c>
      <c r="D46" s="497" t="s">
        <v>13</v>
      </c>
      <c r="E46" s="453" t="s">
        <v>366</v>
      </c>
      <c r="F46" s="464">
        <v>-1000</v>
      </c>
      <c r="G46" s="473">
        <v>995072</v>
      </c>
      <c r="H46" s="474">
        <v>995856</v>
      </c>
      <c r="I46" s="474">
        <f t="shared" si="0"/>
        <v>-784</v>
      </c>
      <c r="J46" s="474">
        <f t="shared" si="1"/>
        <v>784000</v>
      </c>
      <c r="K46" s="475">
        <f t="shared" si="2"/>
        <v>0.784</v>
      </c>
      <c r="L46" s="473">
        <v>959570</v>
      </c>
      <c r="M46" s="474">
        <v>959917</v>
      </c>
      <c r="N46" s="474">
        <f>L46-M46</f>
        <v>-347</v>
      </c>
      <c r="O46" s="474">
        <f t="shared" si="3"/>
        <v>347000</v>
      </c>
      <c r="P46" s="475">
        <f t="shared" si="4"/>
        <v>0.347</v>
      </c>
      <c r="Q46" s="197"/>
    </row>
    <row r="47" spans="1:17" ht="15.75" customHeight="1">
      <c r="A47" s="374"/>
      <c r="B47" s="491" t="s">
        <v>47</v>
      </c>
      <c r="C47" s="464"/>
      <c r="D47" s="497"/>
      <c r="E47" s="453"/>
      <c r="F47" s="464"/>
      <c r="G47" s="473"/>
      <c r="H47" s="474"/>
      <c r="I47" s="474"/>
      <c r="J47" s="474"/>
      <c r="K47" s="475"/>
      <c r="L47" s="473"/>
      <c r="M47" s="474"/>
      <c r="N47" s="474"/>
      <c r="O47" s="474"/>
      <c r="P47" s="475"/>
      <c r="Q47" s="197"/>
    </row>
    <row r="48" spans="1:17" ht="15.75" customHeight="1">
      <c r="A48" s="374"/>
      <c r="B48" s="491" t="s">
        <v>48</v>
      </c>
      <c r="C48" s="464"/>
      <c r="D48" s="497"/>
      <c r="E48" s="453"/>
      <c r="F48" s="464"/>
      <c r="G48" s="473"/>
      <c r="H48" s="474"/>
      <c r="I48" s="474"/>
      <c r="J48" s="474"/>
      <c r="K48" s="475"/>
      <c r="L48" s="473"/>
      <c r="M48" s="474"/>
      <c r="N48" s="474"/>
      <c r="O48" s="474"/>
      <c r="P48" s="475"/>
      <c r="Q48" s="197"/>
    </row>
    <row r="49" spans="1:17" ht="15.75" customHeight="1">
      <c r="A49" s="374"/>
      <c r="B49" s="491" t="s">
        <v>49</v>
      </c>
      <c r="C49" s="464"/>
      <c r="D49" s="497"/>
      <c r="E49" s="453"/>
      <c r="F49" s="464"/>
      <c r="G49" s="473"/>
      <c r="H49" s="474"/>
      <c r="I49" s="474"/>
      <c r="J49" s="474"/>
      <c r="K49" s="475"/>
      <c r="L49" s="473"/>
      <c r="M49" s="474"/>
      <c r="N49" s="474"/>
      <c r="O49" s="474"/>
      <c r="P49" s="475"/>
      <c r="Q49" s="197"/>
    </row>
    <row r="50" spans="1:17" ht="15.75" customHeight="1">
      <c r="A50" s="374">
        <v>28</v>
      </c>
      <c r="B50" s="489" t="s">
        <v>50</v>
      </c>
      <c r="C50" s="464">
        <v>4864843</v>
      </c>
      <c r="D50" s="497" t="s">
        <v>13</v>
      </c>
      <c r="E50" s="453" t="s">
        <v>366</v>
      </c>
      <c r="F50" s="464">
        <v>1000</v>
      </c>
      <c r="G50" s="473">
        <v>389</v>
      </c>
      <c r="H50" s="474">
        <v>349</v>
      </c>
      <c r="I50" s="474">
        <f t="shared" si="0"/>
        <v>40</v>
      </c>
      <c r="J50" s="474">
        <f t="shared" si="1"/>
        <v>40000</v>
      </c>
      <c r="K50" s="475">
        <f t="shared" si="2"/>
        <v>0.04</v>
      </c>
      <c r="L50" s="473">
        <v>12960</v>
      </c>
      <c r="M50" s="474">
        <v>12741</v>
      </c>
      <c r="N50" s="474">
        <f>L50-M50</f>
        <v>219</v>
      </c>
      <c r="O50" s="474">
        <f t="shared" si="3"/>
        <v>219000</v>
      </c>
      <c r="P50" s="475">
        <f t="shared" si="4"/>
        <v>0.219</v>
      </c>
      <c r="Q50" s="197"/>
    </row>
    <row r="51" spans="1:17" ht="15.75" customHeight="1" thickBot="1">
      <c r="A51" s="377">
        <v>29</v>
      </c>
      <c r="B51" s="492" t="s">
        <v>51</v>
      </c>
      <c r="C51" s="447">
        <v>4864844</v>
      </c>
      <c r="D51" s="499" t="s">
        <v>13</v>
      </c>
      <c r="E51" s="454" t="s">
        <v>366</v>
      </c>
      <c r="F51" s="447">
        <v>1000</v>
      </c>
      <c r="G51" s="478">
        <v>998942</v>
      </c>
      <c r="H51" s="479">
        <v>998947</v>
      </c>
      <c r="I51" s="479">
        <f t="shared" si="0"/>
        <v>-5</v>
      </c>
      <c r="J51" s="479">
        <f t="shared" si="1"/>
        <v>-5000</v>
      </c>
      <c r="K51" s="480">
        <f t="shared" si="2"/>
        <v>-0.005</v>
      </c>
      <c r="L51" s="478">
        <v>3207</v>
      </c>
      <c r="M51" s="479">
        <v>3146</v>
      </c>
      <c r="N51" s="479">
        <f>L51-M51</f>
        <v>61</v>
      </c>
      <c r="O51" s="479">
        <f t="shared" si="3"/>
        <v>61000</v>
      </c>
      <c r="P51" s="480">
        <f t="shared" si="4"/>
        <v>0.061</v>
      </c>
      <c r="Q51" s="198"/>
    </row>
    <row r="52" spans="1:17" ht="15.75" customHeight="1" thickTop="1">
      <c r="A52" s="373"/>
      <c r="B52" s="493"/>
      <c r="C52" s="47"/>
      <c r="D52" s="498"/>
      <c r="E52" s="453"/>
      <c r="F52" s="47"/>
      <c r="G52" s="481"/>
      <c r="H52" s="474"/>
      <c r="I52" s="474"/>
      <c r="J52" s="474"/>
      <c r="K52" s="474"/>
      <c r="L52" s="481"/>
      <c r="M52" s="474"/>
      <c r="N52" s="474"/>
      <c r="O52" s="474"/>
      <c r="P52" s="474"/>
      <c r="Q52" s="27"/>
    </row>
    <row r="53" spans="1:17" ht="21.75" customHeight="1" thickBot="1">
      <c r="A53" s="375"/>
      <c r="B53" s="496" t="s">
        <v>331</v>
      </c>
      <c r="C53" s="47"/>
      <c r="D53" s="498"/>
      <c r="E53" s="453"/>
      <c r="F53" s="47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236" t="str">
        <f>Q1</f>
        <v>NOVEMBER 2010</v>
      </c>
    </row>
    <row r="54" spans="1:17" ht="15.75" customHeight="1" thickTop="1">
      <c r="A54" s="372"/>
      <c r="B54" s="488" t="s">
        <v>52</v>
      </c>
      <c r="C54" s="444"/>
      <c r="D54" s="500"/>
      <c r="E54" s="500"/>
      <c r="F54" s="444"/>
      <c r="G54" s="482"/>
      <c r="H54" s="481"/>
      <c r="I54" s="481"/>
      <c r="J54" s="481"/>
      <c r="K54" s="483"/>
      <c r="L54" s="482"/>
      <c r="M54" s="481"/>
      <c r="N54" s="481"/>
      <c r="O54" s="481"/>
      <c r="P54" s="483"/>
      <c r="Q54" s="196"/>
    </row>
    <row r="55" spans="1:17" ht="15.75" customHeight="1">
      <c r="A55" s="374">
        <v>30</v>
      </c>
      <c r="B55" s="493" t="s">
        <v>89</v>
      </c>
      <c r="C55" s="464">
        <v>4865169</v>
      </c>
      <c r="D55" s="498" t="s">
        <v>13</v>
      </c>
      <c r="E55" s="453" t="s">
        <v>366</v>
      </c>
      <c r="F55" s="464">
        <v>1000</v>
      </c>
      <c r="G55" s="476">
        <v>177</v>
      </c>
      <c r="H55" s="477">
        <v>54</v>
      </c>
      <c r="I55" s="474">
        <f t="shared" si="0"/>
        <v>123</v>
      </c>
      <c r="J55" s="474">
        <f t="shared" si="1"/>
        <v>123000</v>
      </c>
      <c r="K55" s="475">
        <f t="shared" si="2"/>
        <v>0.123</v>
      </c>
      <c r="L55" s="476">
        <v>50188</v>
      </c>
      <c r="M55" s="477">
        <v>49878</v>
      </c>
      <c r="N55" s="474">
        <f>L55-M55</f>
        <v>310</v>
      </c>
      <c r="O55" s="474">
        <f t="shared" si="3"/>
        <v>310000</v>
      </c>
      <c r="P55" s="475">
        <f t="shared" si="4"/>
        <v>0.31</v>
      </c>
      <c r="Q55" s="197"/>
    </row>
    <row r="56" spans="1:17" ht="15.75" customHeight="1">
      <c r="A56" s="374"/>
      <c r="B56" s="490" t="s">
        <v>328</v>
      </c>
      <c r="C56" s="464"/>
      <c r="D56" s="498"/>
      <c r="E56" s="453"/>
      <c r="F56" s="464"/>
      <c r="G56" s="476"/>
      <c r="H56" s="477"/>
      <c r="I56" s="474"/>
      <c r="J56" s="474"/>
      <c r="K56" s="475"/>
      <c r="L56" s="476"/>
      <c r="M56" s="477"/>
      <c r="N56" s="474"/>
      <c r="O56" s="474"/>
      <c r="P56" s="475"/>
      <c r="Q56" s="197"/>
    </row>
    <row r="57" spans="1:17" ht="15.75" customHeight="1">
      <c r="A57" s="374">
        <v>31</v>
      </c>
      <c r="B57" s="489" t="s">
        <v>327</v>
      </c>
      <c r="C57" s="464">
        <v>4864824</v>
      </c>
      <c r="D57" s="498" t="s">
        <v>13</v>
      </c>
      <c r="E57" s="453" t="s">
        <v>366</v>
      </c>
      <c r="F57" s="464">
        <v>100</v>
      </c>
      <c r="G57" s="476">
        <v>7772</v>
      </c>
      <c r="H57" s="474">
        <v>7594</v>
      </c>
      <c r="I57" s="474">
        <f t="shared" si="0"/>
        <v>178</v>
      </c>
      <c r="J57" s="474">
        <f t="shared" si="1"/>
        <v>17800</v>
      </c>
      <c r="K57" s="475">
        <f t="shared" si="2"/>
        <v>0.0178</v>
      </c>
      <c r="L57" s="476">
        <v>44195</v>
      </c>
      <c r="M57" s="474">
        <v>43999</v>
      </c>
      <c r="N57" s="474">
        <f>L57-M57</f>
        <v>196</v>
      </c>
      <c r="O57" s="474">
        <f t="shared" si="3"/>
        <v>19600</v>
      </c>
      <c r="P57" s="475">
        <f t="shared" si="4"/>
        <v>0.0196</v>
      </c>
      <c r="Q57" s="197"/>
    </row>
    <row r="58" spans="1:17" ht="15.75" customHeight="1">
      <c r="A58" s="374"/>
      <c r="B58" s="489"/>
      <c r="C58" s="464"/>
      <c r="D58" s="497"/>
      <c r="E58" s="453"/>
      <c r="F58" s="464"/>
      <c r="G58" s="473"/>
      <c r="H58" s="474"/>
      <c r="I58" s="474"/>
      <c r="J58" s="474"/>
      <c r="K58" s="475"/>
      <c r="L58" s="473"/>
      <c r="M58" s="474"/>
      <c r="N58" s="474"/>
      <c r="O58" s="474"/>
      <c r="P58" s="475"/>
      <c r="Q58" s="197"/>
    </row>
    <row r="59" spans="1:17" ht="15.75" customHeight="1">
      <c r="A59" s="374"/>
      <c r="B59" s="404" t="s">
        <v>58</v>
      </c>
      <c r="C59" s="466"/>
      <c r="D59" s="501"/>
      <c r="E59" s="501"/>
      <c r="F59" s="466"/>
      <c r="G59" s="473"/>
      <c r="H59" s="474"/>
      <c r="I59" s="474"/>
      <c r="J59" s="474"/>
      <c r="K59" s="475"/>
      <c r="L59" s="473"/>
      <c r="M59" s="474"/>
      <c r="N59" s="474"/>
      <c r="O59" s="474"/>
      <c r="P59" s="475"/>
      <c r="Q59" s="197"/>
    </row>
    <row r="60" spans="1:17" ht="15.75" customHeight="1">
      <c r="A60" s="374">
        <v>32</v>
      </c>
      <c r="B60" s="494" t="s">
        <v>59</v>
      </c>
      <c r="C60" s="466">
        <v>4865090</v>
      </c>
      <c r="D60" s="502" t="s">
        <v>13</v>
      </c>
      <c r="E60" s="453" t="s">
        <v>366</v>
      </c>
      <c r="F60" s="466">
        <v>100</v>
      </c>
      <c r="G60" s="476">
        <v>6047</v>
      </c>
      <c r="H60" s="474">
        <v>6023</v>
      </c>
      <c r="I60" s="474">
        <f>G60-H60</f>
        <v>24</v>
      </c>
      <c r="J60" s="474">
        <f>$F60*I60</f>
        <v>2400</v>
      </c>
      <c r="K60" s="475">
        <f>J60/1000000</f>
        <v>0.0024</v>
      </c>
      <c r="L60" s="476">
        <v>6729</v>
      </c>
      <c r="M60" s="474">
        <v>6418</v>
      </c>
      <c r="N60" s="474">
        <f>L60-M60</f>
        <v>311</v>
      </c>
      <c r="O60" s="474">
        <f>$F60*N60</f>
        <v>31100</v>
      </c>
      <c r="P60" s="475">
        <f>O60/1000000</f>
        <v>0.0311</v>
      </c>
      <c r="Q60" s="585"/>
    </row>
    <row r="61" spans="1:17" ht="15.75" customHeight="1">
      <c r="A61" s="374">
        <v>33</v>
      </c>
      <c r="B61" s="494" t="s">
        <v>60</v>
      </c>
      <c r="C61" s="466">
        <v>4902519</v>
      </c>
      <c r="D61" s="502" t="s">
        <v>13</v>
      </c>
      <c r="E61" s="453" t="s">
        <v>366</v>
      </c>
      <c r="F61" s="466">
        <v>100</v>
      </c>
      <c r="G61" s="473">
        <v>8062</v>
      </c>
      <c r="H61" s="474">
        <v>8028</v>
      </c>
      <c r="I61" s="474">
        <f>G61-H61</f>
        <v>34</v>
      </c>
      <c r="J61" s="474">
        <f>$F61*I61</f>
        <v>3400</v>
      </c>
      <c r="K61" s="475">
        <f>J61/1000000</f>
        <v>0.0034</v>
      </c>
      <c r="L61" s="473">
        <v>24900</v>
      </c>
      <c r="M61" s="474">
        <v>24792</v>
      </c>
      <c r="N61" s="474">
        <f>L61-M61</f>
        <v>108</v>
      </c>
      <c r="O61" s="474">
        <f>$F61*N61</f>
        <v>10800</v>
      </c>
      <c r="P61" s="475">
        <f>O61/1000000</f>
        <v>0.0108</v>
      </c>
      <c r="Q61" s="197"/>
    </row>
    <row r="62" spans="1:17" ht="15.75" customHeight="1">
      <c r="A62" s="374">
        <v>34</v>
      </c>
      <c r="B62" s="494" t="s">
        <v>61</v>
      </c>
      <c r="C62" s="466">
        <v>4902520</v>
      </c>
      <c r="D62" s="502" t="s">
        <v>13</v>
      </c>
      <c r="E62" s="453" t="s">
        <v>366</v>
      </c>
      <c r="F62" s="466">
        <v>100</v>
      </c>
      <c r="G62" s="473">
        <v>13090</v>
      </c>
      <c r="H62" s="474">
        <v>12815</v>
      </c>
      <c r="I62" s="474">
        <f>G62-H62</f>
        <v>275</v>
      </c>
      <c r="J62" s="474">
        <f>$F62*I62</f>
        <v>27500</v>
      </c>
      <c r="K62" s="475">
        <f>J62/1000000</f>
        <v>0.0275</v>
      </c>
      <c r="L62" s="473">
        <v>32933</v>
      </c>
      <c r="M62" s="474">
        <v>32316</v>
      </c>
      <c r="N62" s="474">
        <f>L62-M62</f>
        <v>617</v>
      </c>
      <c r="O62" s="474">
        <f>$F62*N62</f>
        <v>61700</v>
      </c>
      <c r="P62" s="475">
        <f>O62/1000000</f>
        <v>0.0617</v>
      </c>
      <c r="Q62" s="197"/>
    </row>
    <row r="63" spans="1:17" ht="15.75" customHeight="1">
      <c r="A63" s="374"/>
      <c r="B63" s="404" t="s">
        <v>62</v>
      </c>
      <c r="C63" s="466"/>
      <c r="D63" s="501"/>
      <c r="E63" s="501"/>
      <c r="F63" s="466"/>
      <c r="G63" s="473"/>
      <c r="H63" s="474"/>
      <c r="I63" s="474"/>
      <c r="J63" s="474"/>
      <c r="K63" s="475"/>
      <c r="L63" s="473"/>
      <c r="M63" s="474"/>
      <c r="N63" s="474"/>
      <c r="O63" s="474"/>
      <c r="P63" s="475"/>
      <c r="Q63" s="197"/>
    </row>
    <row r="64" spans="1:17" ht="15.75" customHeight="1">
      <c r="A64" s="374">
        <v>35</v>
      </c>
      <c r="B64" s="494" t="s">
        <v>63</v>
      </c>
      <c r="C64" s="466">
        <v>4902521</v>
      </c>
      <c r="D64" s="502" t="s">
        <v>13</v>
      </c>
      <c r="E64" s="453" t="s">
        <v>366</v>
      </c>
      <c r="F64" s="466">
        <v>100</v>
      </c>
      <c r="G64" s="473">
        <v>26678</v>
      </c>
      <c r="H64" s="474">
        <v>25223</v>
      </c>
      <c r="I64" s="474">
        <f aca="true" t="shared" si="6" ref="I64:I70">G64-H64</f>
        <v>1455</v>
      </c>
      <c r="J64" s="474">
        <f aca="true" t="shared" si="7" ref="J64:J70">$F64*I64</f>
        <v>145500</v>
      </c>
      <c r="K64" s="475">
        <f aca="true" t="shared" si="8" ref="K64:K70">J64/1000000</f>
        <v>0.1455</v>
      </c>
      <c r="L64" s="473">
        <v>8520</v>
      </c>
      <c r="M64" s="474">
        <v>8520</v>
      </c>
      <c r="N64" s="474">
        <f aca="true" t="shared" si="9" ref="N64:N70">L64-M64</f>
        <v>0</v>
      </c>
      <c r="O64" s="474">
        <f aca="true" t="shared" si="10" ref="O64:O70">$F64*N64</f>
        <v>0</v>
      </c>
      <c r="P64" s="475">
        <f aca="true" t="shared" si="11" ref="P64:P70">O64/1000000</f>
        <v>0</v>
      </c>
      <c r="Q64" s="197"/>
    </row>
    <row r="65" spans="1:17" ht="15.75" customHeight="1">
      <c r="A65" s="374">
        <v>36</v>
      </c>
      <c r="B65" s="494" t="s">
        <v>64</v>
      </c>
      <c r="C65" s="466">
        <v>4902522</v>
      </c>
      <c r="D65" s="502" t="s">
        <v>13</v>
      </c>
      <c r="E65" s="453" t="s">
        <v>366</v>
      </c>
      <c r="F65" s="466">
        <v>100</v>
      </c>
      <c r="G65" s="473">
        <v>840</v>
      </c>
      <c r="H65" s="474">
        <v>829</v>
      </c>
      <c r="I65" s="474">
        <f t="shared" si="6"/>
        <v>11</v>
      </c>
      <c r="J65" s="474">
        <f t="shared" si="7"/>
        <v>1100</v>
      </c>
      <c r="K65" s="475">
        <f t="shared" si="8"/>
        <v>0.0011</v>
      </c>
      <c r="L65" s="473">
        <v>185</v>
      </c>
      <c r="M65" s="474">
        <v>185</v>
      </c>
      <c r="N65" s="474">
        <f t="shared" si="9"/>
        <v>0</v>
      </c>
      <c r="O65" s="474">
        <f t="shared" si="10"/>
        <v>0</v>
      </c>
      <c r="P65" s="475">
        <f t="shared" si="11"/>
        <v>0</v>
      </c>
      <c r="Q65" s="197"/>
    </row>
    <row r="66" spans="1:17" ht="15.75" customHeight="1">
      <c r="A66" s="374">
        <v>37</v>
      </c>
      <c r="B66" s="494" t="s">
        <v>65</v>
      </c>
      <c r="C66" s="466">
        <v>4902523</v>
      </c>
      <c r="D66" s="502" t="s">
        <v>13</v>
      </c>
      <c r="E66" s="453" t="s">
        <v>366</v>
      </c>
      <c r="F66" s="466">
        <v>100</v>
      </c>
      <c r="G66" s="473">
        <v>999815</v>
      </c>
      <c r="H66" s="474">
        <v>999815</v>
      </c>
      <c r="I66" s="474">
        <f t="shared" si="6"/>
        <v>0</v>
      </c>
      <c r="J66" s="474">
        <f t="shared" si="7"/>
        <v>0</v>
      </c>
      <c r="K66" s="475">
        <f t="shared" si="8"/>
        <v>0</v>
      </c>
      <c r="L66" s="476">
        <v>999943</v>
      </c>
      <c r="M66" s="474">
        <v>999943</v>
      </c>
      <c r="N66" s="474">
        <f t="shared" si="9"/>
        <v>0</v>
      </c>
      <c r="O66" s="474">
        <f t="shared" si="10"/>
        <v>0</v>
      </c>
      <c r="P66" s="475">
        <f t="shared" si="11"/>
        <v>0</v>
      </c>
      <c r="Q66" s="197"/>
    </row>
    <row r="67" spans="1:17" ht="15.75" customHeight="1">
      <c r="A67" s="374">
        <v>38</v>
      </c>
      <c r="B67" s="494" t="s">
        <v>66</v>
      </c>
      <c r="C67" s="466">
        <v>4902524</v>
      </c>
      <c r="D67" s="502" t="s">
        <v>13</v>
      </c>
      <c r="E67" s="453" t="s">
        <v>366</v>
      </c>
      <c r="F67" s="466">
        <v>100</v>
      </c>
      <c r="G67" s="476">
        <v>0</v>
      </c>
      <c r="H67" s="477">
        <v>0</v>
      </c>
      <c r="I67" s="474">
        <f t="shared" si="6"/>
        <v>0</v>
      </c>
      <c r="J67" s="474">
        <f t="shared" si="7"/>
        <v>0</v>
      </c>
      <c r="K67" s="475">
        <f t="shared" si="8"/>
        <v>0</v>
      </c>
      <c r="L67" s="476">
        <v>0</v>
      </c>
      <c r="M67" s="477">
        <v>0</v>
      </c>
      <c r="N67" s="474">
        <f t="shared" si="9"/>
        <v>0</v>
      </c>
      <c r="O67" s="474">
        <f t="shared" si="10"/>
        <v>0</v>
      </c>
      <c r="P67" s="475">
        <f t="shared" si="11"/>
        <v>0</v>
      </c>
      <c r="Q67" s="197"/>
    </row>
    <row r="68" spans="1:17" ht="15.75" customHeight="1">
      <c r="A68" s="374">
        <v>39</v>
      </c>
      <c r="B68" s="494" t="s">
        <v>67</v>
      </c>
      <c r="C68" s="466">
        <v>4902525</v>
      </c>
      <c r="D68" s="502" t="s">
        <v>13</v>
      </c>
      <c r="E68" s="453" t="s">
        <v>366</v>
      </c>
      <c r="F68" s="466">
        <v>100</v>
      </c>
      <c r="G68" s="476">
        <v>0</v>
      </c>
      <c r="H68" s="477">
        <v>0</v>
      </c>
      <c r="I68" s="474">
        <f t="shared" si="6"/>
        <v>0</v>
      </c>
      <c r="J68" s="474">
        <f t="shared" si="7"/>
        <v>0</v>
      </c>
      <c r="K68" s="475">
        <f t="shared" si="8"/>
        <v>0</v>
      </c>
      <c r="L68" s="476">
        <v>0</v>
      </c>
      <c r="M68" s="477">
        <v>0</v>
      </c>
      <c r="N68" s="474">
        <f t="shared" si="9"/>
        <v>0</v>
      </c>
      <c r="O68" s="474">
        <f t="shared" si="10"/>
        <v>0</v>
      </c>
      <c r="P68" s="475">
        <f t="shared" si="11"/>
        <v>0</v>
      </c>
      <c r="Q68" s="197"/>
    </row>
    <row r="69" spans="1:17" ht="15.75" customHeight="1">
      <c r="A69" s="374">
        <v>40</v>
      </c>
      <c r="B69" s="494" t="s">
        <v>68</v>
      </c>
      <c r="C69" s="466">
        <v>4902526</v>
      </c>
      <c r="D69" s="502" t="s">
        <v>13</v>
      </c>
      <c r="E69" s="453" t="s">
        <v>366</v>
      </c>
      <c r="F69" s="466">
        <v>100</v>
      </c>
      <c r="G69" s="473">
        <v>10848</v>
      </c>
      <c r="H69" s="474">
        <v>9898</v>
      </c>
      <c r="I69" s="474">
        <f t="shared" si="6"/>
        <v>950</v>
      </c>
      <c r="J69" s="474">
        <f t="shared" si="7"/>
        <v>95000</v>
      </c>
      <c r="K69" s="475">
        <f t="shared" si="8"/>
        <v>0.095</v>
      </c>
      <c r="L69" s="473">
        <v>8307</v>
      </c>
      <c r="M69" s="474">
        <v>8307</v>
      </c>
      <c r="N69" s="474">
        <f t="shared" si="9"/>
        <v>0</v>
      </c>
      <c r="O69" s="474">
        <f t="shared" si="10"/>
        <v>0</v>
      </c>
      <c r="P69" s="475">
        <f t="shared" si="11"/>
        <v>0</v>
      </c>
      <c r="Q69" s="197"/>
    </row>
    <row r="70" spans="1:17" ht="15.75" customHeight="1">
      <c r="A70" s="374">
        <v>41</v>
      </c>
      <c r="B70" s="494" t="s">
        <v>69</v>
      </c>
      <c r="C70" s="466">
        <v>4902527</v>
      </c>
      <c r="D70" s="502" t="s">
        <v>13</v>
      </c>
      <c r="E70" s="453" t="s">
        <v>366</v>
      </c>
      <c r="F70" s="466">
        <v>100</v>
      </c>
      <c r="G70" s="473">
        <v>997847</v>
      </c>
      <c r="H70" s="474">
        <v>997881</v>
      </c>
      <c r="I70" s="474">
        <f t="shared" si="6"/>
        <v>-34</v>
      </c>
      <c r="J70" s="474">
        <f t="shared" si="7"/>
        <v>-3400</v>
      </c>
      <c r="K70" s="475">
        <f t="shared" si="8"/>
        <v>-0.0034</v>
      </c>
      <c r="L70" s="476">
        <v>999973</v>
      </c>
      <c r="M70" s="477">
        <v>999973</v>
      </c>
      <c r="N70" s="474">
        <f t="shared" si="9"/>
        <v>0</v>
      </c>
      <c r="O70" s="474">
        <f t="shared" si="10"/>
        <v>0</v>
      </c>
      <c r="P70" s="475">
        <f t="shared" si="11"/>
        <v>0</v>
      </c>
      <c r="Q70" s="197"/>
    </row>
    <row r="71" spans="1:17" ht="15.75" customHeight="1">
      <c r="A71" s="374"/>
      <c r="B71" s="404" t="s">
        <v>70</v>
      </c>
      <c r="C71" s="466"/>
      <c r="D71" s="501"/>
      <c r="E71" s="501"/>
      <c r="F71" s="466"/>
      <c r="G71" s="473"/>
      <c r="H71" s="474"/>
      <c r="I71" s="474"/>
      <c r="J71" s="474"/>
      <c r="K71" s="475"/>
      <c r="L71" s="473"/>
      <c r="M71" s="474"/>
      <c r="N71" s="474"/>
      <c r="O71" s="474"/>
      <c r="P71" s="475"/>
      <c r="Q71" s="197"/>
    </row>
    <row r="72" spans="1:17" ht="15.75" customHeight="1">
      <c r="A72" s="374">
        <v>42</v>
      </c>
      <c r="B72" s="494" t="s">
        <v>71</v>
      </c>
      <c r="C72" s="466">
        <v>4902529</v>
      </c>
      <c r="D72" s="502" t="s">
        <v>13</v>
      </c>
      <c r="E72" s="453" t="s">
        <v>366</v>
      </c>
      <c r="F72" s="466">
        <v>500</v>
      </c>
      <c r="G72" s="473">
        <v>3196</v>
      </c>
      <c r="H72" s="474">
        <v>3077</v>
      </c>
      <c r="I72" s="474">
        <f>G72-H72</f>
        <v>119</v>
      </c>
      <c r="J72" s="474">
        <f>$F72*I72</f>
        <v>59500</v>
      </c>
      <c r="K72" s="475">
        <f>J72/1000000</f>
        <v>0.0595</v>
      </c>
      <c r="L72" s="473">
        <v>25778</v>
      </c>
      <c r="M72" s="474">
        <v>25693</v>
      </c>
      <c r="N72" s="474">
        <f>L72-M72</f>
        <v>85</v>
      </c>
      <c r="O72" s="474">
        <f>$F72*N72</f>
        <v>42500</v>
      </c>
      <c r="P72" s="475">
        <f>O72/1000000</f>
        <v>0.0425</v>
      </c>
      <c r="Q72" s="197"/>
    </row>
    <row r="73" spans="1:17" ht="15.75" customHeight="1">
      <c r="A73" s="374">
        <v>43</v>
      </c>
      <c r="B73" s="494" t="s">
        <v>72</v>
      </c>
      <c r="C73" s="466">
        <v>4902530</v>
      </c>
      <c r="D73" s="502" t="s">
        <v>13</v>
      </c>
      <c r="E73" s="453" t="s">
        <v>366</v>
      </c>
      <c r="F73" s="466">
        <v>500</v>
      </c>
      <c r="G73" s="473">
        <v>2975</v>
      </c>
      <c r="H73" s="474">
        <v>2878</v>
      </c>
      <c r="I73" s="474">
        <f>G73-H73</f>
        <v>97</v>
      </c>
      <c r="J73" s="474">
        <f>$F73*I73</f>
        <v>48500</v>
      </c>
      <c r="K73" s="475">
        <f>J73/1000000</f>
        <v>0.0485</v>
      </c>
      <c r="L73" s="473">
        <v>17581</v>
      </c>
      <c r="M73" s="474">
        <v>17531</v>
      </c>
      <c r="N73" s="474">
        <f>L73-M73</f>
        <v>50</v>
      </c>
      <c r="O73" s="474">
        <f>$F73*N73</f>
        <v>25000</v>
      </c>
      <c r="P73" s="475">
        <f>O73/1000000</f>
        <v>0.025</v>
      </c>
      <c r="Q73" s="197"/>
    </row>
    <row r="74" spans="1:17" ht="15.75" customHeight="1">
      <c r="A74" s="374">
        <v>44</v>
      </c>
      <c r="B74" s="494" t="s">
        <v>73</v>
      </c>
      <c r="C74" s="466">
        <v>4902531</v>
      </c>
      <c r="D74" s="502" t="s">
        <v>13</v>
      </c>
      <c r="E74" s="453" t="s">
        <v>366</v>
      </c>
      <c r="F74" s="466">
        <v>500</v>
      </c>
      <c r="G74" s="473">
        <v>2970</v>
      </c>
      <c r="H74" s="474">
        <v>2877</v>
      </c>
      <c r="I74" s="474">
        <f>G74-H74</f>
        <v>93</v>
      </c>
      <c r="J74" s="474">
        <f>$F74*I74</f>
        <v>46500</v>
      </c>
      <c r="K74" s="475">
        <f>J74/1000000</f>
        <v>0.0465</v>
      </c>
      <c r="L74" s="473">
        <v>11941</v>
      </c>
      <c r="M74" s="474">
        <v>11926</v>
      </c>
      <c r="N74" s="474">
        <f>L74-M74</f>
        <v>15</v>
      </c>
      <c r="O74" s="474">
        <f>$F74*N74</f>
        <v>7500</v>
      </c>
      <c r="P74" s="475">
        <f>O74/1000000</f>
        <v>0.0075</v>
      </c>
      <c r="Q74" s="197"/>
    </row>
    <row r="75" spans="1:17" ht="15.75" customHeight="1">
      <c r="A75" s="374">
        <v>45</v>
      </c>
      <c r="B75" s="494" t="s">
        <v>74</v>
      </c>
      <c r="C75" s="466">
        <v>4902532</v>
      </c>
      <c r="D75" s="502" t="s">
        <v>13</v>
      </c>
      <c r="E75" s="453" t="s">
        <v>366</v>
      </c>
      <c r="F75" s="466">
        <v>500</v>
      </c>
      <c r="G75" s="473">
        <v>3005</v>
      </c>
      <c r="H75" s="474">
        <v>2948</v>
      </c>
      <c r="I75" s="474">
        <f>G75-H75</f>
        <v>57</v>
      </c>
      <c r="J75" s="474">
        <f>$F75*I75</f>
        <v>28500</v>
      </c>
      <c r="K75" s="475">
        <f>J75/1000000</f>
        <v>0.0285</v>
      </c>
      <c r="L75" s="476">
        <v>13589</v>
      </c>
      <c r="M75" s="477">
        <v>13555</v>
      </c>
      <c r="N75" s="474">
        <f>L75-M75</f>
        <v>34</v>
      </c>
      <c r="O75" s="474">
        <f>$F75*N75</f>
        <v>17000</v>
      </c>
      <c r="P75" s="475">
        <f>O75/1000000</f>
        <v>0.017</v>
      </c>
      <c r="Q75" s="197"/>
    </row>
    <row r="76" spans="1:17" ht="15.75" customHeight="1">
      <c r="A76" s="374"/>
      <c r="B76" s="404" t="s">
        <v>76</v>
      </c>
      <c r="C76" s="466"/>
      <c r="D76" s="501"/>
      <c r="E76" s="501"/>
      <c r="F76" s="466"/>
      <c r="G76" s="473"/>
      <c r="H76" s="474"/>
      <c r="I76" s="474"/>
      <c r="J76" s="474"/>
      <c r="K76" s="475"/>
      <c r="L76" s="473"/>
      <c r="M76" s="474"/>
      <c r="N76" s="474"/>
      <c r="O76" s="474"/>
      <c r="P76" s="475"/>
      <c r="Q76" s="197"/>
    </row>
    <row r="77" spans="1:17" ht="15.75" customHeight="1">
      <c r="A77" s="374">
        <v>46</v>
      </c>
      <c r="B77" s="494" t="s">
        <v>69</v>
      </c>
      <c r="C77" s="466">
        <v>4902535</v>
      </c>
      <c r="D77" s="502" t="s">
        <v>13</v>
      </c>
      <c r="E77" s="453" t="s">
        <v>366</v>
      </c>
      <c r="F77" s="466">
        <v>100</v>
      </c>
      <c r="G77" s="473">
        <v>999468</v>
      </c>
      <c r="H77" s="474">
        <v>999564</v>
      </c>
      <c r="I77" s="474">
        <f aca="true" t="shared" si="12" ref="I77:I82">G77-H77</f>
        <v>-96</v>
      </c>
      <c r="J77" s="474">
        <f aca="true" t="shared" si="13" ref="J77:J82">$F77*I77</f>
        <v>-9600</v>
      </c>
      <c r="K77" s="475">
        <f aca="true" t="shared" si="14" ref="K77:K82">J77/1000000</f>
        <v>-0.0096</v>
      </c>
      <c r="L77" s="473">
        <v>4654</v>
      </c>
      <c r="M77" s="474">
        <v>4633</v>
      </c>
      <c r="N77" s="474">
        <f aca="true" t="shared" si="15" ref="N77:N82">L77-M77</f>
        <v>21</v>
      </c>
      <c r="O77" s="474">
        <f aca="true" t="shared" si="16" ref="O77:O82">$F77*N77</f>
        <v>2100</v>
      </c>
      <c r="P77" s="475">
        <f aca="true" t="shared" si="17" ref="P77:P82">O77/1000000</f>
        <v>0.0021</v>
      </c>
      <c r="Q77" s="197"/>
    </row>
    <row r="78" spans="1:17" ht="15.75" customHeight="1">
      <c r="A78" s="374">
        <v>47</v>
      </c>
      <c r="B78" s="494" t="s">
        <v>77</v>
      </c>
      <c r="C78" s="466">
        <v>4902536</v>
      </c>
      <c r="D78" s="502" t="s">
        <v>13</v>
      </c>
      <c r="E78" s="453" t="s">
        <v>366</v>
      </c>
      <c r="F78" s="466">
        <v>100</v>
      </c>
      <c r="G78" s="473">
        <v>940</v>
      </c>
      <c r="H78" s="474">
        <v>793</v>
      </c>
      <c r="I78" s="474">
        <f t="shared" si="12"/>
        <v>147</v>
      </c>
      <c r="J78" s="474">
        <f t="shared" si="13"/>
        <v>14700</v>
      </c>
      <c r="K78" s="475">
        <f t="shared" si="14"/>
        <v>0.0147</v>
      </c>
      <c r="L78" s="473">
        <v>11361</v>
      </c>
      <c r="M78" s="474">
        <v>11326</v>
      </c>
      <c r="N78" s="474">
        <f t="shared" si="15"/>
        <v>35</v>
      </c>
      <c r="O78" s="474">
        <f t="shared" si="16"/>
        <v>3500</v>
      </c>
      <c r="P78" s="475">
        <f t="shared" si="17"/>
        <v>0.0035</v>
      </c>
      <c r="Q78" s="197"/>
    </row>
    <row r="79" spans="1:17" ht="15.75" customHeight="1">
      <c r="A79" s="374">
        <v>48</v>
      </c>
      <c r="B79" s="494" t="s">
        <v>90</v>
      </c>
      <c r="C79" s="466">
        <v>4902537</v>
      </c>
      <c r="D79" s="502" t="s">
        <v>13</v>
      </c>
      <c r="E79" s="453" t="s">
        <v>366</v>
      </c>
      <c r="F79" s="466">
        <v>100</v>
      </c>
      <c r="G79" s="473">
        <v>3111</v>
      </c>
      <c r="H79" s="474">
        <v>2595</v>
      </c>
      <c r="I79" s="474">
        <f t="shared" si="12"/>
        <v>516</v>
      </c>
      <c r="J79" s="474">
        <f t="shared" si="13"/>
        <v>51600</v>
      </c>
      <c r="K79" s="475">
        <f t="shared" si="14"/>
        <v>0.0516</v>
      </c>
      <c r="L79" s="473">
        <v>43761</v>
      </c>
      <c r="M79" s="474">
        <v>43661</v>
      </c>
      <c r="N79" s="474">
        <f t="shared" si="15"/>
        <v>100</v>
      </c>
      <c r="O79" s="474">
        <f t="shared" si="16"/>
        <v>10000</v>
      </c>
      <c r="P79" s="475">
        <f t="shared" si="17"/>
        <v>0.01</v>
      </c>
      <c r="Q79" s="197"/>
    </row>
    <row r="80" spans="1:17" ht="15.75" customHeight="1">
      <c r="A80" s="374">
        <v>49</v>
      </c>
      <c r="B80" s="494" t="s">
        <v>78</v>
      </c>
      <c r="C80" s="466">
        <v>4902538</v>
      </c>
      <c r="D80" s="502" t="s">
        <v>13</v>
      </c>
      <c r="E80" s="453" t="s">
        <v>366</v>
      </c>
      <c r="F80" s="466">
        <v>100</v>
      </c>
      <c r="G80" s="473">
        <v>5821</v>
      </c>
      <c r="H80" s="474">
        <v>5415</v>
      </c>
      <c r="I80" s="474">
        <f t="shared" si="12"/>
        <v>406</v>
      </c>
      <c r="J80" s="474">
        <f t="shared" si="13"/>
        <v>40600</v>
      </c>
      <c r="K80" s="475">
        <f t="shared" si="14"/>
        <v>0.0406</v>
      </c>
      <c r="L80" s="473">
        <v>18762</v>
      </c>
      <c r="M80" s="474">
        <v>18716</v>
      </c>
      <c r="N80" s="474">
        <f t="shared" si="15"/>
        <v>46</v>
      </c>
      <c r="O80" s="474">
        <f t="shared" si="16"/>
        <v>4600</v>
      </c>
      <c r="P80" s="475">
        <f t="shared" si="17"/>
        <v>0.0046</v>
      </c>
      <c r="Q80" s="197"/>
    </row>
    <row r="81" spans="1:17" ht="15.75" customHeight="1">
      <c r="A81" s="374">
        <v>50</v>
      </c>
      <c r="B81" s="494" t="s">
        <v>79</v>
      </c>
      <c r="C81" s="466">
        <v>4902539</v>
      </c>
      <c r="D81" s="502" t="s">
        <v>13</v>
      </c>
      <c r="E81" s="453" t="s">
        <v>366</v>
      </c>
      <c r="F81" s="466">
        <v>100</v>
      </c>
      <c r="G81" s="473">
        <v>999904</v>
      </c>
      <c r="H81" s="474">
        <v>999939</v>
      </c>
      <c r="I81" s="474">
        <f t="shared" si="12"/>
        <v>-35</v>
      </c>
      <c r="J81" s="474">
        <f t="shared" si="13"/>
        <v>-3500</v>
      </c>
      <c r="K81" s="475">
        <f t="shared" si="14"/>
        <v>-0.0035</v>
      </c>
      <c r="L81" s="473">
        <v>284</v>
      </c>
      <c r="M81" s="474">
        <v>273</v>
      </c>
      <c r="N81" s="474">
        <f t="shared" si="15"/>
        <v>11</v>
      </c>
      <c r="O81" s="474">
        <f t="shared" si="16"/>
        <v>1100</v>
      </c>
      <c r="P81" s="475">
        <f t="shared" si="17"/>
        <v>0.0011</v>
      </c>
      <c r="Q81" s="197"/>
    </row>
    <row r="82" spans="1:17" ht="15.75" customHeight="1">
      <c r="A82" s="374">
        <v>51</v>
      </c>
      <c r="B82" s="494" t="s">
        <v>65</v>
      </c>
      <c r="C82" s="466">
        <v>4902540</v>
      </c>
      <c r="D82" s="502" t="s">
        <v>13</v>
      </c>
      <c r="E82" s="453" t="s">
        <v>366</v>
      </c>
      <c r="F82" s="466">
        <v>100</v>
      </c>
      <c r="G82" s="473">
        <v>15</v>
      </c>
      <c r="H82" s="474">
        <v>15</v>
      </c>
      <c r="I82" s="474">
        <f t="shared" si="12"/>
        <v>0</v>
      </c>
      <c r="J82" s="474">
        <f t="shared" si="13"/>
        <v>0</v>
      </c>
      <c r="K82" s="475">
        <f t="shared" si="14"/>
        <v>0</v>
      </c>
      <c r="L82" s="473">
        <v>13398</v>
      </c>
      <c r="M82" s="474">
        <v>13398</v>
      </c>
      <c r="N82" s="474">
        <f t="shared" si="15"/>
        <v>0</v>
      </c>
      <c r="O82" s="474">
        <f t="shared" si="16"/>
        <v>0</v>
      </c>
      <c r="P82" s="475">
        <f t="shared" si="17"/>
        <v>0</v>
      </c>
      <c r="Q82" s="197"/>
    </row>
    <row r="83" spans="1:17" ht="15.75" customHeight="1">
      <c r="A83" s="374"/>
      <c r="B83" s="494"/>
      <c r="C83" s="466"/>
      <c r="D83" s="502"/>
      <c r="E83" s="502"/>
      <c r="F83" s="466"/>
      <c r="G83" s="473"/>
      <c r="H83" s="474"/>
      <c r="I83" s="474"/>
      <c r="J83" s="474"/>
      <c r="K83" s="475"/>
      <c r="L83" s="473"/>
      <c r="M83" s="474"/>
      <c r="N83" s="474"/>
      <c r="O83" s="474"/>
      <c r="P83" s="475"/>
      <c r="Q83" s="197"/>
    </row>
    <row r="84" spans="1:17" ht="15.75" customHeight="1">
      <c r="A84" s="374"/>
      <c r="B84" s="404" t="s">
        <v>80</v>
      </c>
      <c r="C84" s="466"/>
      <c r="D84" s="501"/>
      <c r="E84" s="501"/>
      <c r="F84" s="466"/>
      <c r="G84" s="473"/>
      <c r="H84" s="474"/>
      <c r="I84" s="474"/>
      <c r="J84" s="474"/>
      <c r="K84" s="475"/>
      <c r="L84" s="473"/>
      <c r="M84" s="474"/>
      <c r="N84" s="474"/>
      <c r="O84" s="474"/>
      <c r="P84" s="475"/>
      <c r="Q84" s="197"/>
    </row>
    <row r="85" spans="1:17" ht="15.75" customHeight="1">
      <c r="A85" s="374">
        <v>52</v>
      </c>
      <c r="B85" s="494" t="s">
        <v>81</v>
      </c>
      <c r="C85" s="466">
        <v>4902541</v>
      </c>
      <c r="D85" s="502" t="s">
        <v>13</v>
      </c>
      <c r="E85" s="453" t="s">
        <v>366</v>
      </c>
      <c r="F85" s="466">
        <v>100</v>
      </c>
      <c r="G85" s="473">
        <v>662</v>
      </c>
      <c r="H85" s="474">
        <v>578</v>
      </c>
      <c r="I85" s="474">
        <f>G85-H85</f>
        <v>84</v>
      </c>
      <c r="J85" s="474">
        <f>$F85*I85</f>
        <v>8400</v>
      </c>
      <c r="K85" s="475">
        <f>J85/1000000</f>
        <v>0.0084</v>
      </c>
      <c r="L85" s="473">
        <v>53013</v>
      </c>
      <c r="M85" s="474">
        <v>52383</v>
      </c>
      <c r="N85" s="474">
        <f>L85-M85</f>
        <v>630</v>
      </c>
      <c r="O85" s="474">
        <f>$F85*N85</f>
        <v>63000</v>
      </c>
      <c r="P85" s="475">
        <f>O85/1000000</f>
        <v>0.063</v>
      </c>
      <c r="Q85" s="197"/>
    </row>
    <row r="86" spans="1:17" ht="15.75" customHeight="1">
      <c r="A86" s="374">
        <v>53</v>
      </c>
      <c r="B86" s="494" t="s">
        <v>82</v>
      </c>
      <c r="C86" s="466">
        <v>4902542</v>
      </c>
      <c r="D86" s="502" t="s">
        <v>13</v>
      </c>
      <c r="E86" s="453" t="s">
        <v>366</v>
      </c>
      <c r="F86" s="466">
        <v>100</v>
      </c>
      <c r="G86" s="473">
        <v>221</v>
      </c>
      <c r="H86" s="474">
        <v>166</v>
      </c>
      <c r="I86" s="474">
        <f>G86-H86</f>
        <v>55</v>
      </c>
      <c r="J86" s="474">
        <f>$F86*I86</f>
        <v>5500</v>
      </c>
      <c r="K86" s="475">
        <f>J86/1000000</f>
        <v>0.0055</v>
      </c>
      <c r="L86" s="473">
        <v>48326</v>
      </c>
      <c r="M86" s="474">
        <v>47882</v>
      </c>
      <c r="N86" s="474">
        <f>L86-M86</f>
        <v>444</v>
      </c>
      <c r="O86" s="474">
        <f>$F86*N86</f>
        <v>44400</v>
      </c>
      <c r="P86" s="475">
        <f>O86/1000000</f>
        <v>0.0444</v>
      </c>
      <c r="Q86" s="197"/>
    </row>
    <row r="87" spans="1:17" ht="15.75" customHeight="1">
      <c r="A87" s="374">
        <v>54</v>
      </c>
      <c r="B87" s="494" t="s">
        <v>83</v>
      </c>
      <c r="C87" s="466">
        <v>4902543</v>
      </c>
      <c r="D87" s="502" t="s">
        <v>13</v>
      </c>
      <c r="E87" s="453" t="s">
        <v>366</v>
      </c>
      <c r="F87" s="466">
        <v>100</v>
      </c>
      <c r="G87" s="473">
        <v>301</v>
      </c>
      <c r="H87" s="474">
        <v>246</v>
      </c>
      <c r="I87" s="474">
        <f>G87-H87</f>
        <v>55</v>
      </c>
      <c r="J87" s="474">
        <f>$F87*I87</f>
        <v>5500</v>
      </c>
      <c r="K87" s="475">
        <f>J87/1000000</f>
        <v>0.0055</v>
      </c>
      <c r="L87" s="473">
        <v>68958</v>
      </c>
      <c r="M87" s="474">
        <v>68135</v>
      </c>
      <c r="N87" s="474">
        <f>L87-M87</f>
        <v>823</v>
      </c>
      <c r="O87" s="474">
        <f>$F87*N87</f>
        <v>82300</v>
      </c>
      <c r="P87" s="475">
        <f>O87/1000000</f>
        <v>0.0823</v>
      </c>
      <c r="Q87" s="197"/>
    </row>
    <row r="88" spans="1:17" ht="15.75" customHeight="1">
      <c r="A88" s="374"/>
      <c r="B88" s="404" t="s">
        <v>35</v>
      </c>
      <c r="C88" s="466"/>
      <c r="D88" s="501"/>
      <c r="E88" s="501"/>
      <c r="F88" s="466"/>
      <c r="G88" s="473"/>
      <c r="H88" s="474"/>
      <c r="I88" s="474"/>
      <c r="J88" s="474"/>
      <c r="K88" s="475"/>
      <c r="L88" s="473"/>
      <c r="M88" s="474"/>
      <c r="N88" s="474"/>
      <c r="O88" s="474"/>
      <c r="P88" s="475"/>
      <c r="Q88" s="197"/>
    </row>
    <row r="89" spans="1:17" ht="15.75" customHeight="1">
      <c r="A89" s="374">
        <v>55</v>
      </c>
      <c r="B89" s="494" t="s">
        <v>75</v>
      </c>
      <c r="C89" s="466">
        <v>4864807</v>
      </c>
      <c r="D89" s="502" t="s">
        <v>13</v>
      </c>
      <c r="E89" s="453" t="s">
        <v>366</v>
      </c>
      <c r="F89" s="466">
        <v>100</v>
      </c>
      <c r="G89" s="476">
        <v>79487</v>
      </c>
      <c r="H89" s="474">
        <v>73751</v>
      </c>
      <c r="I89" s="474">
        <f>G89-H89</f>
        <v>5736</v>
      </c>
      <c r="J89" s="474">
        <f>$F89*I89</f>
        <v>573600</v>
      </c>
      <c r="K89" s="475">
        <f>J89/1000000</f>
        <v>0.5736</v>
      </c>
      <c r="L89" s="476">
        <v>25627</v>
      </c>
      <c r="M89" s="474">
        <v>25579</v>
      </c>
      <c r="N89" s="474">
        <f>L89-M89</f>
        <v>48</v>
      </c>
      <c r="O89" s="474">
        <f>$F89*N89</f>
        <v>4800</v>
      </c>
      <c r="P89" s="475">
        <f>O89/1000000</f>
        <v>0.0048</v>
      </c>
      <c r="Q89" s="197"/>
    </row>
    <row r="90" spans="1:17" ht="15.75" customHeight="1">
      <c r="A90" s="374">
        <v>56</v>
      </c>
      <c r="B90" s="494" t="s">
        <v>261</v>
      </c>
      <c r="C90" s="466">
        <v>4865086</v>
      </c>
      <c r="D90" s="502" t="s">
        <v>13</v>
      </c>
      <c r="E90" s="453" t="s">
        <v>366</v>
      </c>
      <c r="F90" s="466">
        <v>100</v>
      </c>
      <c r="G90" s="476">
        <v>7124</v>
      </c>
      <c r="H90" s="474">
        <v>6943</v>
      </c>
      <c r="I90" s="474">
        <f>G90-H90</f>
        <v>181</v>
      </c>
      <c r="J90" s="474">
        <f>$F90*I90</f>
        <v>18100</v>
      </c>
      <c r="K90" s="475">
        <f>J90/1000000</f>
        <v>0.0181</v>
      </c>
      <c r="L90" s="476">
        <v>26030</v>
      </c>
      <c r="M90" s="474">
        <v>25876</v>
      </c>
      <c r="N90" s="474">
        <f>L90-M90</f>
        <v>154</v>
      </c>
      <c r="O90" s="474">
        <f>$F90*N90</f>
        <v>15400</v>
      </c>
      <c r="P90" s="475">
        <f>O90/1000000</f>
        <v>0.0154</v>
      </c>
      <c r="Q90" s="197"/>
    </row>
    <row r="91" spans="1:17" ht="15.75" customHeight="1">
      <c r="A91" s="374">
        <v>57</v>
      </c>
      <c r="B91" s="494" t="s">
        <v>88</v>
      </c>
      <c r="C91" s="466">
        <v>4902571</v>
      </c>
      <c r="D91" s="502" t="s">
        <v>13</v>
      </c>
      <c r="E91" s="453" t="s">
        <v>366</v>
      </c>
      <c r="F91" s="466">
        <v>-300</v>
      </c>
      <c r="G91" s="473">
        <v>1000002</v>
      </c>
      <c r="H91" s="474">
        <v>999999</v>
      </c>
      <c r="I91" s="474">
        <f>G91-H91</f>
        <v>3</v>
      </c>
      <c r="J91" s="474">
        <f>$F91*I91</f>
        <v>-900</v>
      </c>
      <c r="K91" s="475">
        <f>J91/1000000</f>
        <v>-0.0009</v>
      </c>
      <c r="L91" s="473">
        <v>999944</v>
      </c>
      <c r="M91" s="474">
        <v>999943</v>
      </c>
      <c r="N91" s="474">
        <f>L91-M91</f>
        <v>1</v>
      </c>
      <c r="O91" s="474">
        <f>$F91*N91</f>
        <v>-300</v>
      </c>
      <c r="P91" s="475">
        <f>O91/1000000</f>
        <v>-0.0003</v>
      </c>
      <c r="Q91" s="197" t="s">
        <v>393</v>
      </c>
    </row>
    <row r="92" spans="1:17" ht="15.75" customHeight="1">
      <c r="A92" s="374"/>
      <c r="B92" s="494"/>
      <c r="C92" s="466"/>
      <c r="D92" s="502"/>
      <c r="E92" s="503"/>
      <c r="F92" s="466"/>
      <c r="G92" s="473"/>
      <c r="H92" s="474"/>
      <c r="I92" s="474"/>
      <c r="J92" s="474"/>
      <c r="K92" s="475"/>
      <c r="L92" s="473"/>
      <c r="M92" s="474"/>
      <c r="N92" s="474"/>
      <c r="O92" s="474"/>
      <c r="P92" s="475"/>
      <c r="Q92" s="197"/>
    </row>
    <row r="93" spans="1:17" ht="15.75" customHeight="1">
      <c r="A93" s="374"/>
      <c r="B93" s="490" t="s">
        <v>84</v>
      </c>
      <c r="C93" s="464"/>
      <c r="D93" s="497"/>
      <c r="E93" s="497"/>
      <c r="F93" s="464"/>
      <c r="G93" s="473"/>
      <c r="H93" s="474"/>
      <c r="I93" s="474"/>
      <c r="J93" s="474"/>
      <c r="K93" s="475"/>
      <c r="L93" s="473"/>
      <c r="M93" s="474"/>
      <c r="N93" s="474"/>
      <c r="O93" s="474"/>
      <c r="P93" s="475"/>
      <c r="Q93" s="197"/>
    </row>
    <row r="94" spans="1:17" ht="23.25">
      <c r="A94" s="443">
        <v>58</v>
      </c>
      <c r="B94" s="576" t="s">
        <v>85</v>
      </c>
      <c r="C94" s="464">
        <v>4902514</v>
      </c>
      <c r="D94" s="497" t="s">
        <v>13</v>
      </c>
      <c r="E94" s="453" t="s">
        <v>366</v>
      </c>
      <c r="F94" s="464">
        <v>-100</v>
      </c>
      <c r="G94" s="473">
        <v>341</v>
      </c>
      <c r="H94" s="474">
        <v>341</v>
      </c>
      <c r="I94" s="474">
        <f>G94-H94</f>
        <v>0</v>
      </c>
      <c r="J94" s="474">
        <f>$F94*I94</f>
        <v>0</v>
      </c>
      <c r="K94" s="475">
        <f>J94/1000000</f>
        <v>0</v>
      </c>
      <c r="L94" s="476">
        <v>839</v>
      </c>
      <c r="M94" s="477">
        <v>839</v>
      </c>
      <c r="N94" s="474">
        <f>L94-M94</f>
        <v>0</v>
      </c>
      <c r="O94" s="474">
        <f>$F94*N94</f>
        <v>0</v>
      </c>
      <c r="P94" s="475">
        <f>O94/1000000</f>
        <v>0</v>
      </c>
      <c r="Q94" s="197"/>
    </row>
    <row r="95" spans="1:17" ht="16.5">
      <c r="A95" s="443"/>
      <c r="B95" s="467"/>
      <c r="C95" s="464"/>
      <c r="D95" s="498"/>
      <c r="E95" s="453"/>
      <c r="F95" s="464"/>
      <c r="G95" s="476"/>
      <c r="H95" s="477"/>
      <c r="I95" s="477"/>
      <c r="J95" s="477"/>
      <c r="K95" s="484"/>
      <c r="L95" s="476"/>
      <c r="M95" s="477"/>
      <c r="N95" s="477"/>
      <c r="O95" s="477"/>
      <c r="P95" s="484"/>
      <c r="Q95" s="197"/>
    </row>
    <row r="96" spans="1:17" ht="23.25">
      <c r="A96" s="443">
        <v>59</v>
      </c>
      <c r="B96" s="576" t="s">
        <v>86</v>
      </c>
      <c r="C96" s="464">
        <v>4902516</v>
      </c>
      <c r="D96" s="497" t="s">
        <v>13</v>
      </c>
      <c r="E96" s="453" t="s">
        <v>366</v>
      </c>
      <c r="F96" s="464">
        <v>100</v>
      </c>
      <c r="G96" s="473">
        <v>999472</v>
      </c>
      <c r="H96" s="474">
        <v>999468</v>
      </c>
      <c r="I96" s="474">
        <f>G96-H96</f>
        <v>4</v>
      </c>
      <c r="J96" s="474">
        <f>$F96*I96</f>
        <v>400</v>
      </c>
      <c r="K96" s="475">
        <f>J96/1000000</f>
        <v>0.0004</v>
      </c>
      <c r="L96" s="473">
        <v>999147</v>
      </c>
      <c r="M96" s="474">
        <v>999145</v>
      </c>
      <c r="N96" s="474">
        <f>L96-M96</f>
        <v>2</v>
      </c>
      <c r="O96" s="474">
        <f>$F96*N96</f>
        <v>200</v>
      </c>
      <c r="P96" s="475">
        <f>O96/1000000</f>
        <v>0.0002</v>
      </c>
      <c r="Q96" s="197"/>
    </row>
    <row r="97" spans="1:17" ht="16.5">
      <c r="A97" s="443"/>
      <c r="B97" s="467"/>
      <c r="C97" s="464"/>
      <c r="D97" s="497"/>
      <c r="E97" s="453"/>
      <c r="F97" s="464"/>
      <c r="G97" s="476"/>
      <c r="H97" s="477"/>
      <c r="I97" s="477"/>
      <c r="J97" s="477"/>
      <c r="K97" s="484"/>
      <c r="L97" s="476"/>
      <c r="M97" s="477"/>
      <c r="N97" s="477"/>
      <c r="O97" s="477"/>
      <c r="P97" s="484"/>
      <c r="Q97" s="197"/>
    </row>
    <row r="98" spans="1:17" ht="15.75" customHeight="1" thickBot="1">
      <c r="A98" s="465"/>
      <c r="B98" s="468"/>
      <c r="C98" s="447"/>
      <c r="D98" s="430"/>
      <c r="E98" s="448"/>
      <c r="F98" s="430"/>
      <c r="G98" s="485"/>
      <c r="H98" s="486"/>
      <c r="I98" s="479"/>
      <c r="J98" s="479"/>
      <c r="K98" s="480"/>
      <c r="L98" s="485"/>
      <c r="M98" s="486"/>
      <c r="N98" s="479"/>
      <c r="O98" s="479"/>
      <c r="P98" s="480"/>
      <c r="Q98" s="198"/>
    </row>
    <row r="99" spans="7:16" ht="13.5" thickTop="1">
      <c r="G99" s="19"/>
      <c r="H99" s="19"/>
      <c r="I99" s="19"/>
      <c r="J99" s="19"/>
      <c r="L99" s="19"/>
      <c r="M99" s="19"/>
      <c r="N99" s="19"/>
      <c r="O99" s="19"/>
      <c r="P99" s="19"/>
    </row>
    <row r="100" spans="2:16" ht="12.75">
      <c r="B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ht="18">
      <c r="B101" s="200" t="s">
        <v>260</v>
      </c>
      <c r="G101" s="19"/>
      <c r="H101" s="19"/>
      <c r="I101" s="19"/>
      <c r="J101" s="19"/>
      <c r="K101" s="668">
        <f>SUM(K8:K98)</f>
        <v>-6.990750000000003</v>
      </c>
      <c r="L101" s="19"/>
      <c r="M101" s="19"/>
      <c r="N101" s="19"/>
      <c r="O101" s="19"/>
      <c r="P101" s="199">
        <f>SUM(P8:P98)</f>
        <v>1.5381999999999998</v>
      </c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5.75">
      <c r="A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7" ht="24" thickBot="1">
      <c r="A108" s="242" t="s">
        <v>259</v>
      </c>
      <c r="G108" s="21"/>
      <c r="H108" s="21"/>
      <c r="I108" s="106" t="s">
        <v>8</v>
      </c>
      <c r="J108" s="21"/>
      <c r="K108" s="21"/>
      <c r="L108" s="21"/>
      <c r="M108" s="21"/>
      <c r="N108" s="106" t="s">
        <v>7</v>
      </c>
      <c r="O108" s="21"/>
      <c r="P108" s="21"/>
      <c r="Q108" s="235" t="str">
        <f>Q1</f>
        <v>NOVEMBER 2010</v>
      </c>
    </row>
    <row r="109" spans="1:17" ht="39.75" thickBot="1" thickTop="1">
      <c r="A109" s="107" t="s">
        <v>9</v>
      </c>
      <c r="B109" s="40" t="s">
        <v>10</v>
      </c>
      <c r="C109" s="41" t="s">
        <v>1</v>
      </c>
      <c r="D109" s="41" t="s">
        <v>2</v>
      </c>
      <c r="E109" s="41" t="s">
        <v>3</v>
      </c>
      <c r="F109" s="41" t="s">
        <v>11</v>
      </c>
      <c r="G109" s="43" t="str">
        <f>G5</f>
        <v>FINAL READING 01/12/10</v>
      </c>
      <c r="H109" s="41" t="str">
        <f>H5</f>
        <v>INTIAL READING 01/11/10</v>
      </c>
      <c r="I109" s="41" t="s">
        <v>4</v>
      </c>
      <c r="J109" s="41" t="s">
        <v>5</v>
      </c>
      <c r="K109" s="42" t="s">
        <v>6</v>
      </c>
      <c r="L109" s="43" t="str">
        <f>G5</f>
        <v>FINAL READING 01/12/10</v>
      </c>
      <c r="M109" s="41" t="str">
        <f>H5</f>
        <v>INTIAL READING 01/11/10</v>
      </c>
      <c r="N109" s="41" t="s">
        <v>4</v>
      </c>
      <c r="O109" s="41" t="s">
        <v>5</v>
      </c>
      <c r="P109" s="42" t="s">
        <v>6</v>
      </c>
      <c r="Q109" s="42" t="s">
        <v>329</v>
      </c>
    </row>
    <row r="110" spans="1:16" ht="8.25" customHeight="1" thickBot="1" thickTop="1">
      <c r="A110" s="15"/>
      <c r="B110" s="12"/>
      <c r="C110" s="11"/>
      <c r="D110" s="11"/>
      <c r="E110" s="11"/>
      <c r="F110" s="11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7" ht="15.75" customHeight="1" thickTop="1">
      <c r="A111" s="469"/>
      <c r="B111" s="470" t="s">
        <v>29</v>
      </c>
      <c r="C111" s="444"/>
      <c r="D111" s="429"/>
      <c r="E111" s="429"/>
      <c r="F111" s="429"/>
      <c r="G111" s="111"/>
      <c r="H111" s="28"/>
      <c r="I111" s="28"/>
      <c r="J111" s="28"/>
      <c r="K111" s="29"/>
      <c r="L111" s="111"/>
      <c r="M111" s="28"/>
      <c r="N111" s="28"/>
      <c r="O111" s="28"/>
      <c r="P111" s="29"/>
      <c r="Q111" s="196"/>
    </row>
    <row r="112" spans="1:17" ht="15.75" customHeight="1">
      <c r="A112" s="443">
        <v>1</v>
      </c>
      <c r="B112" s="489" t="s">
        <v>87</v>
      </c>
      <c r="C112" s="464">
        <v>4865092</v>
      </c>
      <c r="D112" s="453" t="s">
        <v>13</v>
      </c>
      <c r="E112" s="453" t="s">
        <v>366</v>
      </c>
      <c r="F112" s="464">
        <v>-100</v>
      </c>
      <c r="G112" s="473">
        <v>3822</v>
      </c>
      <c r="H112" s="474">
        <v>3718</v>
      </c>
      <c r="I112" s="474">
        <f>G112-H112</f>
        <v>104</v>
      </c>
      <c r="J112" s="474">
        <f aca="true" t="shared" si="18" ref="J112:J123">$F112*I112</f>
        <v>-10400</v>
      </c>
      <c r="K112" s="475">
        <f aca="true" t="shared" si="19" ref="K112:K123">J112/1000000</f>
        <v>-0.0104</v>
      </c>
      <c r="L112" s="473">
        <v>7336</v>
      </c>
      <c r="M112" s="474">
        <v>7265</v>
      </c>
      <c r="N112" s="474">
        <f>L112-M112</f>
        <v>71</v>
      </c>
      <c r="O112" s="474">
        <f aca="true" t="shared" si="20" ref="O112:O123">$F112*N112</f>
        <v>-7100</v>
      </c>
      <c r="P112" s="475">
        <f aca="true" t="shared" si="21" ref="P112:P123">O112/1000000</f>
        <v>-0.0071</v>
      </c>
      <c r="Q112" s="197"/>
    </row>
    <row r="113" spans="1:17" ht="16.5">
      <c r="A113" s="443"/>
      <c r="B113" s="490" t="s">
        <v>44</v>
      </c>
      <c r="C113" s="464"/>
      <c r="D113" s="498"/>
      <c r="E113" s="498"/>
      <c r="F113" s="464"/>
      <c r="G113" s="473"/>
      <c r="H113" s="474"/>
      <c r="I113" s="474"/>
      <c r="J113" s="474"/>
      <c r="K113" s="475"/>
      <c r="L113" s="473"/>
      <c r="M113" s="474"/>
      <c r="N113" s="474"/>
      <c r="O113" s="474"/>
      <c r="P113" s="475"/>
      <c r="Q113" s="197"/>
    </row>
    <row r="114" spans="1:17" ht="16.5">
      <c r="A114" s="443">
        <v>2</v>
      </c>
      <c r="B114" s="489" t="s">
        <v>45</v>
      </c>
      <c r="C114" s="464">
        <v>4864954</v>
      </c>
      <c r="D114" s="497" t="s">
        <v>13</v>
      </c>
      <c r="E114" s="453" t="s">
        <v>366</v>
      </c>
      <c r="F114" s="464">
        <v>-1000</v>
      </c>
      <c r="G114" s="473">
        <v>4296</v>
      </c>
      <c r="H114" s="474">
        <v>4314</v>
      </c>
      <c r="I114" s="474">
        <f>G114-H114</f>
        <v>-18</v>
      </c>
      <c r="J114" s="474">
        <f t="shared" si="18"/>
        <v>18000</v>
      </c>
      <c r="K114" s="475">
        <f t="shared" si="19"/>
        <v>0.018</v>
      </c>
      <c r="L114" s="473">
        <v>3264</v>
      </c>
      <c r="M114" s="474">
        <v>3268</v>
      </c>
      <c r="N114" s="474">
        <f>L114-M114</f>
        <v>-4</v>
      </c>
      <c r="O114" s="474">
        <f t="shared" si="20"/>
        <v>4000</v>
      </c>
      <c r="P114" s="475">
        <f t="shared" si="21"/>
        <v>0.004</v>
      </c>
      <c r="Q114" s="197"/>
    </row>
    <row r="115" spans="1:17" ht="16.5">
      <c r="A115" s="443">
        <v>3</v>
      </c>
      <c r="B115" s="489" t="s">
        <v>46</v>
      </c>
      <c r="C115" s="464">
        <v>4864955</v>
      </c>
      <c r="D115" s="497" t="s">
        <v>13</v>
      </c>
      <c r="E115" s="453" t="s">
        <v>366</v>
      </c>
      <c r="F115" s="464">
        <v>-1000</v>
      </c>
      <c r="G115" s="473">
        <v>5398</v>
      </c>
      <c r="H115" s="474">
        <v>4886</v>
      </c>
      <c r="I115" s="474">
        <f>G115-H115</f>
        <v>512</v>
      </c>
      <c r="J115" s="474">
        <f t="shared" si="18"/>
        <v>-512000</v>
      </c>
      <c r="K115" s="475">
        <f t="shared" si="19"/>
        <v>-0.512</v>
      </c>
      <c r="L115" s="473">
        <v>3745</v>
      </c>
      <c r="M115" s="474">
        <v>3562</v>
      </c>
      <c r="N115" s="474">
        <f>L115-M115</f>
        <v>183</v>
      </c>
      <c r="O115" s="474">
        <f t="shared" si="20"/>
        <v>-183000</v>
      </c>
      <c r="P115" s="475">
        <f t="shared" si="21"/>
        <v>-0.183</v>
      </c>
      <c r="Q115" s="197"/>
    </row>
    <row r="116" spans="1:17" ht="16.5">
      <c r="A116" s="443"/>
      <c r="B116" s="490" t="s">
        <v>19</v>
      </c>
      <c r="C116" s="464"/>
      <c r="D116" s="497"/>
      <c r="E116" s="453"/>
      <c r="F116" s="464"/>
      <c r="G116" s="473"/>
      <c r="H116" s="474"/>
      <c r="I116" s="474"/>
      <c r="J116" s="474"/>
      <c r="K116" s="475"/>
      <c r="L116" s="473"/>
      <c r="M116" s="474"/>
      <c r="N116" s="474"/>
      <c r="O116" s="474"/>
      <c r="P116" s="475"/>
      <c r="Q116" s="197"/>
    </row>
    <row r="117" spans="1:17" ht="16.5">
      <c r="A117" s="443">
        <v>4</v>
      </c>
      <c r="B117" s="489" t="s">
        <v>20</v>
      </c>
      <c r="C117" s="464">
        <v>4864808</v>
      </c>
      <c r="D117" s="497" t="s">
        <v>13</v>
      </c>
      <c r="E117" s="453" t="s">
        <v>366</v>
      </c>
      <c r="F117" s="464">
        <v>-200</v>
      </c>
      <c r="G117" s="476">
        <v>3400</v>
      </c>
      <c r="H117" s="477">
        <v>2781</v>
      </c>
      <c r="I117" s="477">
        <f>G117-H117</f>
        <v>619</v>
      </c>
      <c r="J117" s="477">
        <f t="shared" si="18"/>
        <v>-123800</v>
      </c>
      <c r="K117" s="484">
        <f t="shared" si="19"/>
        <v>-0.1238</v>
      </c>
      <c r="L117" s="476">
        <v>3207</v>
      </c>
      <c r="M117" s="477">
        <v>3120</v>
      </c>
      <c r="N117" s="474">
        <f>L117-M117</f>
        <v>87</v>
      </c>
      <c r="O117" s="474">
        <f t="shared" si="20"/>
        <v>-17400</v>
      </c>
      <c r="P117" s="475">
        <f t="shared" si="21"/>
        <v>-0.0174</v>
      </c>
      <c r="Q117" s="616"/>
    </row>
    <row r="118" spans="1:17" ht="16.5">
      <c r="A118" s="443">
        <v>5</v>
      </c>
      <c r="B118" s="489" t="s">
        <v>21</v>
      </c>
      <c r="C118" s="464">
        <v>4864841</v>
      </c>
      <c r="D118" s="497" t="s">
        <v>13</v>
      </c>
      <c r="E118" s="453" t="s">
        <v>366</v>
      </c>
      <c r="F118" s="464">
        <v>-1000</v>
      </c>
      <c r="G118" s="473">
        <v>10421</v>
      </c>
      <c r="H118" s="474">
        <v>9842</v>
      </c>
      <c r="I118" s="474">
        <f>G118-H118</f>
        <v>579</v>
      </c>
      <c r="J118" s="474">
        <f t="shared" si="18"/>
        <v>-579000</v>
      </c>
      <c r="K118" s="475">
        <f t="shared" si="19"/>
        <v>-0.579</v>
      </c>
      <c r="L118" s="473">
        <v>10342</v>
      </c>
      <c r="M118" s="477">
        <v>10336</v>
      </c>
      <c r="N118" s="474">
        <f>L118-M118</f>
        <v>6</v>
      </c>
      <c r="O118" s="474">
        <f t="shared" si="20"/>
        <v>-6000</v>
      </c>
      <c r="P118" s="475">
        <f t="shared" si="21"/>
        <v>-0.006</v>
      </c>
      <c r="Q118" s="197"/>
    </row>
    <row r="119" spans="1:17" ht="16.5">
      <c r="A119" s="443"/>
      <c r="B119" s="489"/>
      <c r="C119" s="464"/>
      <c r="D119" s="497"/>
      <c r="E119" s="453"/>
      <c r="F119" s="464"/>
      <c r="G119" s="487"/>
      <c r="H119" s="307"/>
      <c r="I119" s="474"/>
      <c r="J119" s="474"/>
      <c r="K119" s="475"/>
      <c r="L119" s="487"/>
      <c r="M119" s="477"/>
      <c r="N119" s="474"/>
      <c r="O119" s="474"/>
      <c r="P119" s="475"/>
      <c r="Q119" s="197"/>
    </row>
    <row r="120" spans="1:17" ht="16.5">
      <c r="A120" s="471"/>
      <c r="B120" s="495" t="s">
        <v>53</v>
      </c>
      <c r="C120" s="438"/>
      <c r="D120" s="504"/>
      <c r="E120" s="504"/>
      <c r="F120" s="472"/>
      <c r="G120" s="487"/>
      <c r="H120" s="307"/>
      <c r="I120" s="474"/>
      <c r="J120" s="474"/>
      <c r="K120" s="475"/>
      <c r="L120" s="487"/>
      <c r="M120" s="307"/>
      <c r="N120" s="474"/>
      <c r="O120" s="474"/>
      <c r="P120" s="475"/>
      <c r="Q120" s="197"/>
    </row>
    <row r="121" spans="1:17" ht="16.5">
      <c r="A121" s="443">
        <v>6</v>
      </c>
      <c r="B121" s="493" t="s">
        <v>54</v>
      </c>
      <c r="C121" s="464">
        <v>4864792</v>
      </c>
      <c r="D121" s="498" t="s">
        <v>13</v>
      </c>
      <c r="E121" s="453" t="s">
        <v>366</v>
      </c>
      <c r="F121" s="464">
        <v>-100</v>
      </c>
      <c r="G121" s="473">
        <v>28784</v>
      </c>
      <c r="H121" s="474">
        <v>28837</v>
      </c>
      <c r="I121" s="474">
        <f>G121-H121</f>
        <v>-53</v>
      </c>
      <c r="J121" s="474">
        <f t="shared" si="18"/>
        <v>5300</v>
      </c>
      <c r="K121" s="475">
        <f t="shared" si="19"/>
        <v>0.0053</v>
      </c>
      <c r="L121" s="473">
        <v>147543</v>
      </c>
      <c r="M121" s="474">
        <v>147831</v>
      </c>
      <c r="N121" s="474">
        <f>L121-M121</f>
        <v>-288</v>
      </c>
      <c r="O121" s="474">
        <f t="shared" si="20"/>
        <v>28800</v>
      </c>
      <c r="P121" s="475">
        <f t="shared" si="21"/>
        <v>0.0288</v>
      </c>
      <c r="Q121" s="197"/>
    </row>
    <row r="122" spans="1:17" ht="16.5">
      <c r="A122" s="443"/>
      <c r="B122" s="491" t="s">
        <v>55</v>
      </c>
      <c r="C122" s="464"/>
      <c r="D122" s="497"/>
      <c r="E122" s="453"/>
      <c r="F122" s="464"/>
      <c r="G122" s="473"/>
      <c r="H122" s="474"/>
      <c r="I122" s="474"/>
      <c r="J122" s="474"/>
      <c r="K122" s="475"/>
      <c r="L122" s="473"/>
      <c r="M122" s="474"/>
      <c r="N122" s="474"/>
      <c r="O122" s="474"/>
      <c r="P122" s="475"/>
      <c r="Q122" s="197"/>
    </row>
    <row r="123" spans="1:17" ht="16.5">
      <c r="A123" s="443">
        <v>7</v>
      </c>
      <c r="B123" s="577" t="s">
        <v>369</v>
      </c>
      <c r="C123" s="464">
        <v>4865170</v>
      </c>
      <c r="D123" s="498" t="s">
        <v>13</v>
      </c>
      <c r="E123" s="453" t="s">
        <v>366</v>
      </c>
      <c r="F123" s="464">
        <v>-1000</v>
      </c>
      <c r="G123" s="473">
        <v>0</v>
      </c>
      <c r="H123" s="474">
        <v>0</v>
      </c>
      <c r="I123" s="474">
        <f>G123-H123</f>
        <v>0</v>
      </c>
      <c r="J123" s="474">
        <f t="shared" si="18"/>
        <v>0</v>
      </c>
      <c r="K123" s="475">
        <f t="shared" si="19"/>
        <v>0</v>
      </c>
      <c r="L123" s="473">
        <v>999975</v>
      </c>
      <c r="M123" s="474">
        <v>999975</v>
      </c>
      <c r="N123" s="474">
        <f>L123-M123</f>
        <v>0</v>
      </c>
      <c r="O123" s="474">
        <f t="shared" si="20"/>
        <v>0</v>
      </c>
      <c r="P123" s="475">
        <f t="shared" si="21"/>
        <v>0</v>
      </c>
      <c r="Q123" s="197"/>
    </row>
    <row r="124" spans="1:17" ht="16.5">
      <c r="A124" s="443"/>
      <c r="B124" s="490" t="s">
        <v>40</v>
      </c>
      <c r="C124" s="464"/>
      <c r="D124" s="498"/>
      <c r="E124" s="453"/>
      <c r="F124" s="464"/>
      <c r="G124" s="473"/>
      <c r="H124" s="474"/>
      <c r="I124" s="474"/>
      <c r="J124" s="474"/>
      <c r="K124" s="475"/>
      <c r="L124" s="473"/>
      <c r="M124" s="474"/>
      <c r="N124" s="474"/>
      <c r="O124" s="474"/>
      <c r="P124" s="475"/>
      <c r="Q124" s="197"/>
    </row>
    <row r="125" spans="1:17" ht="16.5">
      <c r="A125" s="443">
        <v>8</v>
      </c>
      <c r="B125" s="489" t="s">
        <v>382</v>
      </c>
      <c r="C125" s="464">
        <v>4864961</v>
      </c>
      <c r="D125" s="497" t="s">
        <v>13</v>
      </c>
      <c r="E125" s="453" t="s">
        <v>366</v>
      </c>
      <c r="F125" s="464">
        <v>-1000</v>
      </c>
      <c r="G125" s="476">
        <v>986324</v>
      </c>
      <c r="H125" s="477">
        <v>987993</v>
      </c>
      <c r="I125" s="474">
        <f>G125-H125</f>
        <v>-1669</v>
      </c>
      <c r="J125" s="474">
        <f>$F125*I125</f>
        <v>1669000</v>
      </c>
      <c r="K125" s="475">
        <f>J125/1000000</f>
        <v>1.669</v>
      </c>
      <c r="L125" s="476">
        <v>994079</v>
      </c>
      <c r="M125" s="477">
        <v>994126</v>
      </c>
      <c r="N125" s="474">
        <f>L125-M125</f>
        <v>-47</v>
      </c>
      <c r="O125" s="474">
        <f>$F125*N125</f>
        <v>47000</v>
      </c>
      <c r="P125" s="475">
        <f>O125/1000000</f>
        <v>0.047</v>
      </c>
      <c r="Q125" s="197"/>
    </row>
    <row r="126" spans="1:17" ht="13.5" thickBot="1">
      <c r="A126" s="54"/>
      <c r="B126" s="183"/>
      <c r="C126" s="56"/>
      <c r="D126" s="119"/>
      <c r="E126" s="184"/>
      <c r="F126" s="119"/>
      <c r="G126" s="135"/>
      <c r="H126" s="136"/>
      <c r="I126" s="136"/>
      <c r="J126" s="136"/>
      <c r="K126" s="141"/>
      <c r="L126" s="135"/>
      <c r="M126" s="136"/>
      <c r="N126" s="136"/>
      <c r="O126" s="136"/>
      <c r="P126" s="141"/>
      <c r="Q126" s="198"/>
    </row>
    <row r="127" ht="13.5" thickTop="1"/>
    <row r="128" spans="2:16" ht="18">
      <c r="B128" s="202" t="s">
        <v>330</v>
      </c>
      <c r="K128" s="201">
        <f>SUM(K112:K126)</f>
        <v>0.4671000000000003</v>
      </c>
      <c r="P128" s="201">
        <f>SUM(P112:P126)</f>
        <v>-0.13369999999999999</v>
      </c>
    </row>
    <row r="129" spans="11:16" ht="15.75">
      <c r="K129" s="115"/>
      <c r="P129" s="115"/>
    </row>
    <row r="130" spans="11:16" ht="15.75">
      <c r="K130" s="115"/>
      <c r="P130" s="115"/>
    </row>
    <row r="131" spans="11:16" ht="15.75">
      <c r="K131" s="115"/>
      <c r="P131" s="115"/>
    </row>
    <row r="132" spans="11:16" ht="15.75">
      <c r="K132" s="115"/>
      <c r="P132" s="115"/>
    </row>
    <row r="133" spans="11:16" ht="15.75">
      <c r="K133" s="115"/>
      <c r="P133" s="115"/>
    </row>
    <row r="134" spans="11:16" ht="15.75">
      <c r="K134" s="115"/>
      <c r="P134" s="115"/>
    </row>
    <row r="135" ht="13.5" thickBot="1"/>
    <row r="136" spans="1:17" ht="31.5" customHeight="1">
      <c r="A136" s="186" t="s">
        <v>262</v>
      </c>
      <c r="B136" s="187"/>
      <c r="C136" s="187"/>
      <c r="D136" s="188"/>
      <c r="E136" s="189"/>
      <c r="F136" s="188"/>
      <c r="G136" s="188"/>
      <c r="H136" s="187"/>
      <c r="I136" s="190"/>
      <c r="J136" s="191"/>
      <c r="K136" s="192"/>
      <c r="L136" s="59"/>
      <c r="M136" s="59"/>
      <c r="N136" s="59"/>
      <c r="O136" s="59"/>
      <c r="P136" s="59"/>
      <c r="Q136" s="60"/>
    </row>
    <row r="137" spans="1:17" ht="28.5" customHeight="1">
      <c r="A137" s="193" t="s">
        <v>325</v>
      </c>
      <c r="B137" s="112"/>
      <c r="C137" s="112"/>
      <c r="D137" s="112"/>
      <c r="E137" s="113"/>
      <c r="F137" s="112"/>
      <c r="G137" s="112"/>
      <c r="H137" s="112"/>
      <c r="I137" s="114"/>
      <c r="J137" s="112"/>
      <c r="K137" s="185">
        <f>K101</f>
        <v>-6.990750000000003</v>
      </c>
      <c r="L137" s="21"/>
      <c r="M137" s="21"/>
      <c r="N137" s="21"/>
      <c r="O137" s="21"/>
      <c r="P137" s="185">
        <f>P101</f>
        <v>1.5381999999999998</v>
      </c>
      <c r="Q137" s="61"/>
    </row>
    <row r="138" spans="1:17" ht="28.5" customHeight="1">
      <c r="A138" s="193" t="s">
        <v>326</v>
      </c>
      <c r="B138" s="112"/>
      <c r="C138" s="112"/>
      <c r="D138" s="112"/>
      <c r="E138" s="113"/>
      <c r="F138" s="112"/>
      <c r="G138" s="112"/>
      <c r="H138" s="112"/>
      <c r="I138" s="114"/>
      <c r="J138" s="112"/>
      <c r="K138" s="185">
        <f>K128</f>
        <v>0.4671000000000003</v>
      </c>
      <c r="L138" s="21"/>
      <c r="M138" s="21"/>
      <c r="N138" s="21"/>
      <c r="O138" s="21"/>
      <c r="P138" s="185">
        <f>P128</f>
        <v>-0.13369999999999999</v>
      </c>
      <c r="Q138" s="61"/>
    </row>
    <row r="139" spans="1:17" ht="28.5" customHeight="1">
      <c r="A139" s="193" t="s">
        <v>263</v>
      </c>
      <c r="B139" s="112"/>
      <c r="C139" s="112"/>
      <c r="D139" s="112"/>
      <c r="E139" s="113"/>
      <c r="F139" s="112"/>
      <c r="G139" s="112"/>
      <c r="H139" s="112"/>
      <c r="I139" s="114"/>
      <c r="J139" s="112"/>
      <c r="K139" s="185">
        <f>'ROHTAK ROAD'!K45</f>
        <v>0.765</v>
      </c>
      <c r="L139" s="21"/>
      <c r="M139" s="21"/>
      <c r="N139" s="21"/>
      <c r="O139" s="21"/>
      <c r="P139" s="185">
        <f>'ROHTAK ROAD'!P45</f>
        <v>0.0853</v>
      </c>
      <c r="Q139" s="61"/>
    </row>
    <row r="140" spans="1:17" ht="27.75" customHeight="1" thickBot="1">
      <c r="A140" s="195" t="s">
        <v>264</v>
      </c>
      <c r="B140" s="194"/>
      <c r="C140" s="194"/>
      <c r="D140" s="194"/>
      <c r="E140" s="194"/>
      <c r="F140" s="194"/>
      <c r="G140" s="194"/>
      <c r="H140" s="194"/>
      <c r="I140" s="194"/>
      <c r="J140" s="194"/>
      <c r="K140" s="680">
        <f>SUM(K137:K139)</f>
        <v>-5.758650000000003</v>
      </c>
      <c r="L140" s="62"/>
      <c r="M140" s="62"/>
      <c r="N140" s="62"/>
      <c r="O140" s="62"/>
      <c r="P140" s="680">
        <f>SUM(P137:P139)</f>
        <v>1.4897999999999998</v>
      </c>
      <c r="Q140" s="203"/>
    </row>
    <row r="144" ht="13.5" thickBot="1">
      <c r="A144" s="308"/>
    </row>
    <row r="145" spans="1:17" ht="12.75">
      <c r="A145" s="293"/>
      <c r="B145" s="294"/>
      <c r="C145" s="294"/>
      <c r="D145" s="294"/>
      <c r="E145" s="294"/>
      <c r="F145" s="294"/>
      <c r="G145" s="294"/>
      <c r="H145" s="59"/>
      <c r="I145" s="59"/>
      <c r="J145" s="59"/>
      <c r="K145" s="59"/>
      <c r="L145" s="59"/>
      <c r="M145" s="59"/>
      <c r="N145" s="59"/>
      <c r="O145" s="59"/>
      <c r="P145" s="59"/>
      <c r="Q145" s="60"/>
    </row>
    <row r="146" spans="1:17" ht="23.25">
      <c r="A146" s="301" t="s">
        <v>347</v>
      </c>
      <c r="B146" s="285"/>
      <c r="C146" s="285"/>
      <c r="D146" s="285"/>
      <c r="E146" s="285"/>
      <c r="F146" s="285"/>
      <c r="G146" s="285"/>
      <c r="H146" s="21"/>
      <c r="I146" s="21"/>
      <c r="J146" s="21"/>
      <c r="K146" s="21"/>
      <c r="L146" s="21"/>
      <c r="M146" s="21"/>
      <c r="N146" s="21"/>
      <c r="O146" s="21"/>
      <c r="P146" s="21"/>
      <c r="Q146" s="61"/>
    </row>
    <row r="147" spans="1:17" ht="12.75">
      <c r="A147" s="295"/>
      <c r="B147" s="285"/>
      <c r="C147" s="285"/>
      <c r="D147" s="285"/>
      <c r="E147" s="285"/>
      <c r="F147" s="285"/>
      <c r="G147" s="285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5.75">
      <c r="A148" s="296"/>
      <c r="B148" s="297"/>
      <c r="C148" s="297"/>
      <c r="D148" s="297"/>
      <c r="E148" s="297"/>
      <c r="F148" s="297"/>
      <c r="G148" s="297"/>
      <c r="H148" s="21"/>
      <c r="I148" s="21"/>
      <c r="J148" s="21"/>
      <c r="K148" s="340" t="s">
        <v>359</v>
      </c>
      <c r="L148" s="21"/>
      <c r="M148" s="21"/>
      <c r="N148" s="21"/>
      <c r="O148" s="21"/>
      <c r="P148" s="340" t="s">
        <v>360</v>
      </c>
      <c r="Q148" s="61"/>
    </row>
    <row r="149" spans="1:17" ht="12.75">
      <c r="A149" s="298"/>
      <c r="B149" s="172"/>
      <c r="C149" s="172"/>
      <c r="D149" s="172"/>
      <c r="E149" s="172"/>
      <c r="F149" s="172"/>
      <c r="G149" s="172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12.75">
      <c r="A150" s="298"/>
      <c r="B150" s="172"/>
      <c r="C150" s="172"/>
      <c r="D150" s="172"/>
      <c r="E150" s="172"/>
      <c r="F150" s="172"/>
      <c r="G150" s="172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24.75" customHeight="1">
      <c r="A151" s="302" t="s">
        <v>350</v>
      </c>
      <c r="B151" s="286"/>
      <c r="C151" s="286"/>
      <c r="D151" s="287"/>
      <c r="E151" s="287"/>
      <c r="F151" s="288"/>
      <c r="G151" s="287"/>
      <c r="H151" s="21"/>
      <c r="I151" s="21"/>
      <c r="J151" s="21"/>
      <c r="K151" s="306">
        <f>K140</f>
        <v>-5.758650000000003</v>
      </c>
      <c r="L151" s="287" t="s">
        <v>348</v>
      </c>
      <c r="M151" s="21"/>
      <c r="N151" s="21"/>
      <c r="O151" s="21"/>
      <c r="P151" s="306">
        <f>P140</f>
        <v>1.4897999999999998</v>
      </c>
      <c r="Q151" s="309" t="s">
        <v>348</v>
      </c>
    </row>
    <row r="152" spans="1:17" ht="15">
      <c r="A152" s="303"/>
      <c r="B152" s="289"/>
      <c r="C152" s="289"/>
      <c r="D152" s="285"/>
      <c r="E152" s="285"/>
      <c r="F152" s="290"/>
      <c r="G152" s="285"/>
      <c r="H152" s="21"/>
      <c r="I152" s="21"/>
      <c r="J152" s="21"/>
      <c r="K152" s="307"/>
      <c r="L152" s="285"/>
      <c r="M152" s="21"/>
      <c r="N152" s="21"/>
      <c r="O152" s="21"/>
      <c r="P152" s="307"/>
      <c r="Q152" s="310"/>
    </row>
    <row r="153" spans="1:17" ht="22.5" customHeight="1">
      <c r="A153" s="304" t="s">
        <v>349</v>
      </c>
      <c r="B153" s="291"/>
      <c r="C153" s="53"/>
      <c r="D153" s="285"/>
      <c r="E153" s="285"/>
      <c r="F153" s="292"/>
      <c r="G153" s="287"/>
      <c r="H153" s="21"/>
      <c r="I153" s="21"/>
      <c r="J153" s="21"/>
      <c r="K153" s="306">
        <f>-'STEPPED UP GENCO'!K46</f>
        <v>-0.5588000586000001</v>
      </c>
      <c r="L153" s="287" t="s">
        <v>348</v>
      </c>
      <c r="M153" s="21"/>
      <c r="N153" s="21"/>
      <c r="O153" s="21"/>
      <c r="P153" s="306">
        <f>-'STEPPED UP GENCO'!P46</f>
        <v>-1.4157627966</v>
      </c>
      <c r="Q153" s="309" t="s">
        <v>348</v>
      </c>
    </row>
    <row r="154" spans="1:17" ht="12.75">
      <c r="A154" s="299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99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99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20.25">
      <c r="A157" s="299"/>
      <c r="B157" s="21"/>
      <c r="C157" s="21"/>
      <c r="D157" s="21"/>
      <c r="E157" s="21"/>
      <c r="F157" s="21"/>
      <c r="G157" s="21"/>
      <c r="H157" s="286"/>
      <c r="I157" s="286"/>
      <c r="J157" s="305" t="s">
        <v>351</v>
      </c>
      <c r="K157" s="505">
        <f>SUM(K151:K156)</f>
        <v>-6.317450058600003</v>
      </c>
      <c r="L157" s="286" t="s">
        <v>348</v>
      </c>
      <c r="M157" s="172"/>
      <c r="N157" s="21"/>
      <c r="O157" s="21"/>
      <c r="P157" s="505">
        <f>SUM(P151:P156)</f>
        <v>0.07403720339999986</v>
      </c>
      <c r="Q157" s="506" t="s">
        <v>348</v>
      </c>
    </row>
  </sheetData>
  <sheetProtection/>
  <mergeCells count="2">
    <mergeCell ref="Q36:Q37"/>
    <mergeCell ref="Q38:Q39"/>
  </mergeCells>
  <printOptions horizontalCentered="1"/>
  <pageMargins left="0.39" right="0.25" top="0.36" bottom="0.54" header="0.38" footer="0.5"/>
  <pageSetup horizontalDpi="300" verticalDpi="300" orientation="landscape" scale="61" r:id="rId1"/>
  <rowBreaks count="2" manualBreakCount="2">
    <brk id="52" max="16" man="1"/>
    <brk id="10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3"/>
  <sheetViews>
    <sheetView view="pageBreakPreview" zoomScale="62" zoomScaleNormal="85" zoomScaleSheetLayoutView="62" zoomScalePageLayoutView="0" workbookViewId="0" topLeftCell="A124">
      <selection activeCell="I142" sqref="I142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9.5742187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140625" style="0" customWidth="1"/>
  </cols>
  <sheetData>
    <row r="1" ht="26.25">
      <c r="A1" s="1" t="s">
        <v>256</v>
      </c>
    </row>
    <row r="2" spans="1:18" ht="15">
      <c r="A2" s="2" t="s">
        <v>257</v>
      </c>
      <c r="K2" s="58"/>
      <c r="Q2" s="332" t="str">
        <f>NDPL!$Q$1</f>
        <v>NOVEMBER 2010</v>
      </c>
      <c r="R2" s="332"/>
    </row>
    <row r="3" ht="23.25">
      <c r="A3" s="3" t="s">
        <v>91</v>
      </c>
    </row>
    <row r="4" spans="1:16" ht="18.75" thickBot="1">
      <c r="A4" s="116" t="s">
        <v>265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01/12/10</v>
      </c>
      <c r="H5" s="41" t="str">
        <f>NDPL!H5</f>
        <v>INTIAL READING 01/11/10</v>
      </c>
      <c r="I5" s="41" t="s">
        <v>4</v>
      </c>
      <c r="J5" s="41" t="s">
        <v>5</v>
      </c>
      <c r="K5" s="41" t="s">
        <v>6</v>
      </c>
      <c r="L5" s="43" t="str">
        <f>NDPL!G5</f>
        <v>FINAL READING 01/12/10</v>
      </c>
      <c r="M5" s="41" t="str">
        <f>NDPL!H5</f>
        <v>INTIAL READING 01/11/10</v>
      </c>
      <c r="N5" s="41" t="s">
        <v>4</v>
      </c>
      <c r="O5" s="41" t="s">
        <v>5</v>
      </c>
      <c r="P5" s="41" t="s">
        <v>6</v>
      </c>
      <c r="Q5" s="42" t="s">
        <v>329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515"/>
      <c r="B7" s="516" t="s">
        <v>149</v>
      </c>
      <c r="C7" s="500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96"/>
    </row>
    <row r="8" spans="1:17" ht="15.75" customHeight="1">
      <c r="A8" s="517">
        <v>1</v>
      </c>
      <c r="B8" s="518" t="s">
        <v>92</v>
      </c>
      <c r="C8" s="523">
        <v>4865098</v>
      </c>
      <c r="D8" s="48" t="s">
        <v>13</v>
      </c>
      <c r="E8" s="49" t="s">
        <v>366</v>
      </c>
      <c r="F8" s="532">
        <v>100</v>
      </c>
      <c r="G8" s="552">
        <v>999998</v>
      </c>
      <c r="H8" s="375">
        <v>999998</v>
      </c>
      <c r="I8" s="553">
        <f>G8-H8</f>
        <v>0</v>
      </c>
      <c r="J8" s="553">
        <f>$F8*I8</f>
        <v>0</v>
      </c>
      <c r="K8" s="553">
        <f aca="true" t="shared" si="0" ref="K8:K49">J8/1000000</f>
        <v>0</v>
      </c>
      <c r="L8" s="554">
        <v>37954</v>
      </c>
      <c r="M8" s="553">
        <v>37954</v>
      </c>
      <c r="N8" s="553">
        <f>L8-M8</f>
        <v>0</v>
      </c>
      <c r="O8" s="553">
        <f>$F8*N8</f>
        <v>0</v>
      </c>
      <c r="P8" s="553">
        <f aca="true" t="shared" si="1" ref="P8:P49">O8/1000000</f>
        <v>0</v>
      </c>
      <c r="Q8" s="197"/>
    </row>
    <row r="9" spans="1:17" ht="15.75" customHeight="1">
      <c r="A9" s="517">
        <v>2</v>
      </c>
      <c r="B9" s="518" t="s">
        <v>93</v>
      </c>
      <c r="C9" s="523">
        <v>4865161</v>
      </c>
      <c r="D9" s="48" t="s">
        <v>13</v>
      </c>
      <c r="E9" s="49" t="s">
        <v>366</v>
      </c>
      <c r="F9" s="532">
        <v>100</v>
      </c>
      <c r="G9" s="552">
        <v>994756</v>
      </c>
      <c r="H9" s="375">
        <v>994966</v>
      </c>
      <c r="I9" s="553">
        <f aca="true" t="shared" si="2" ref="I9:I14">G9-H9</f>
        <v>-210</v>
      </c>
      <c r="J9" s="553">
        <f aca="true" t="shared" si="3" ref="J9:J49">$F9*I9</f>
        <v>-21000</v>
      </c>
      <c r="K9" s="553">
        <f t="shared" si="0"/>
        <v>-0.021</v>
      </c>
      <c r="L9" s="554">
        <v>65315</v>
      </c>
      <c r="M9" s="553">
        <v>64771</v>
      </c>
      <c r="N9" s="553">
        <f aca="true" t="shared" si="4" ref="N9:N14">L9-M9</f>
        <v>544</v>
      </c>
      <c r="O9" s="553">
        <f aca="true" t="shared" si="5" ref="O9:O49">$F9*N9</f>
        <v>54400</v>
      </c>
      <c r="P9" s="553">
        <f t="shared" si="1"/>
        <v>0.0544</v>
      </c>
      <c r="Q9" s="197"/>
    </row>
    <row r="10" spans="1:17" ht="15.75" customHeight="1">
      <c r="A10" s="517">
        <v>3</v>
      </c>
      <c r="B10" s="518" t="s">
        <v>94</v>
      </c>
      <c r="C10" s="523">
        <v>4865099</v>
      </c>
      <c r="D10" s="48" t="s">
        <v>13</v>
      </c>
      <c r="E10" s="49" t="s">
        <v>366</v>
      </c>
      <c r="F10" s="532">
        <v>100</v>
      </c>
      <c r="G10" s="552">
        <v>13358</v>
      </c>
      <c r="H10" s="553">
        <v>11425</v>
      </c>
      <c r="I10" s="553">
        <f t="shared" si="2"/>
        <v>1933</v>
      </c>
      <c r="J10" s="553">
        <f t="shared" si="3"/>
        <v>193300</v>
      </c>
      <c r="K10" s="553">
        <f t="shared" si="0"/>
        <v>0.1933</v>
      </c>
      <c r="L10" s="554">
        <v>995419</v>
      </c>
      <c r="M10" s="553">
        <v>995111</v>
      </c>
      <c r="N10" s="553">
        <f t="shared" si="4"/>
        <v>308</v>
      </c>
      <c r="O10" s="553">
        <f t="shared" si="5"/>
        <v>30800</v>
      </c>
      <c r="P10" s="553">
        <f t="shared" si="1"/>
        <v>0.0308</v>
      </c>
      <c r="Q10" s="197"/>
    </row>
    <row r="11" spans="1:17" ht="15.75" customHeight="1">
      <c r="A11" s="517">
        <v>4</v>
      </c>
      <c r="B11" s="518" t="s">
        <v>95</v>
      </c>
      <c r="C11" s="523">
        <v>4865162</v>
      </c>
      <c r="D11" s="48" t="s">
        <v>13</v>
      </c>
      <c r="E11" s="49" t="s">
        <v>366</v>
      </c>
      <c r="F11" s="532">
        <v>100</v>
      </c>
      <c r="G11" s="552">
        <v>16807</v>
      </c>
      <c r="H11" s="553">
        <v>16979</v>
      </c>
      <c r="I11" s="553">
        <f t="shared" si="2"/>
        <v>-172</v>
      </c>
      <c r="J11" s="553">
        <f t="shared" si="3"/>
        <v>-17200</v>
      </c>
      <c r="K11" s="553">
        <f t="shared" si="0"/>
        <v>-0.0172</v>
      </c>
      <c r="L11" s="554">
        <v>27068</v>
      </c>
      <c r="M11" s="553">
        <v>27009</v>
      </c>
      <c r="N11" s="553">
        <f t="shared" si="4"/>
        <v>59</v>
      </c>
      <c r="O11" s="553">
        <f t="shared" si="5"/>
        <v>5900</v>
      </c>
      <c r="P11" s="553">
        <f t="shared" si="1"/>
        <v>0.0059</v>
      </c>
      <c r="Q11" s="197"/>
    </row>
    <row r="12" spans="1:17" ht="15.75" customHeight="1">
      <c r="A12" s="517">
        <v>5</v>
      </c>
      <c r="B12" s="518" t="s">
        <v>96</v>
      </c>
      <c r="C12" s="523">
        <v>4865100</v>
      </c>
      <c r="D12" s="48" t="s">
        <v>13</v>
      </c>
      <c r="E12" s="49" t="s">
        <v>366</v>
      </c>
      <c r="F12" s="532">
        <v>100</v>
      </c>
      <c r="G12" s="552">
        <v>100</v>
      </c>
      <c r="H12" s="375">
        <v>25</v>
      </c>
      <c r="I12" s="553">
        <f t="shared" si="2"/>
        <v>75</v>
      </c>
      <c r="J12" s="553">
        <f t="shared" si="3"/>
        <v>7500</v>
      </c>
      <c r="K12" s="553">
        <f t="shared" si="0"/>
        <v>0.0075</v>
      </c>
      <c r="L12" s="554">
        <v>997115</v>
      </c>
      <c r="M12" s="375">
        <v>996803</v>
      </c>
      <c r="N12" s="553">
        <f t="shared" si="4"/>
        <v>312</v>
      </c>
      <c r="O12" s="553">
        <f t="shared" si="5"/>
        <v>31200</v>
      </c>
      <c r="P12" s="553">
        <f t="shared" si="1"/>
        <v>0.0312</v>
      </c>
      <c r="Q12" s="197"/>
    </row>
    <row r="13" spans="1:17" ht="15.75" customHeight="1">
      <c r="A13" s="517">
        <v>6</v>
      </c>
      <c r="B13" s="518" t="s">
        <v>97</v>
      </c>
      <c r="C13" s="523">
        <v>4865101</v>
      </c>
      <c r="D13" s="48" t="s">
        <v>13</v>
      </c>
      <c r="E13" s="49" t="s">
        <v>366</v>
      </c>
      <c r="F13" s="532">
        <v>100</v>
      </c>
      <c r="G13" s="552">
        <v>8892</v>
      </c>
      <c r="H13" s="375">
        <v>8656</v>
      </c>
      <c r="I13" s="553">
        <f t="shared" si="2"/>
        <v>236</v>
      </c>
      <c r="J13" s="553">
        <f t="shared" si="3"/>
        <v>23600</v>
      </c>
      <c r="K13" s="553">
        <f t="shared" si="0"/>
        <v>0.0236</v>
      </c>
      <c r="L13" s="554">
        <v>67305</v>
      </c>
      <c r="M13" s="375">
        <v>66218</v>
      </c>
      <c r="N13" s="553">
        <f t="shared" si="4"/>
        <v>1087</v>
      </c>
      <c r="O13" s="553">
        <f t="shared" si="5"/>
        <v>108700</v>
      </c>
      <c r="P13" s="553">
        <f t="shared" si="1"/>
        <v>0.1087</v>
      </c>
      <c r="Q13" s="197"/>
    </row>
    <row r="14" spans="1:17" ht="15.75" customHeight="1">
      <c r="A14" s="517">
        <v>7</v>
      </c>
      <c r="B14" s="518" t="s">
        <v>98</v>
      </c>
      <c r="C14" s="523">
        <v>4865102</v>
      </c>
      <c r="D14" s="48" t="s">
        <v>13</v>
      </c>
      <c r="E14" s="49" t="s">
        <v>366</v>
      </c>
      <c r="F14" s="532">
        <v>100</v>
      </c>
      <c r="G14" s="552">
        <v>999444</v>
      </c>
      <c r="H14" s="375">
        <v>999015</v>
      </c>
      <c r="I14" s="553">
        <f t="shared" si="2"/>
        <v>429</v>
      </c>
      <c r="J14" s="553">
        <f t="shared" si="3"/>
        <v>42900</v>
      </c>
      <c r="K14" s="553">
        <f t="shared" si="0"/>
        <v>0.0429</v>
      </c>
      <c r="L14" s="554">
        <v>46711</v>
      </c>
      <c r="M14" s="375">
        <v>46256</v>
      </c>
      <c r="N14" s="553">
        <f t="shared" si="4"/>
        <v>455</v>
      </c>
      <c r="O14" s="553">
        <f t="shared" si="5"/>
        <v>45500</v>
      </c>
      <c r="P14" s="553">
        <f t="shared" si="1"/>
        <v>0.0455</v>
      </c>
      <c r="Q14" s="197"/>
    </row>
    <row r="15" spans="1:17" ht="15.75" customHeight="1">
      <c r="A15" s="517"/>
      <c r="B15" s="520" t="s">
        <v>12</v>
      </c>
      <c r="C15" s="523"/>
      <c r="D15" s="48"/>
      <c r="E15" s="48"/>
      <c r="F15" s="532"/>
      <c r="G15" s="552"/>
      <c r="H15" s="375"/>
      <c r="I15" s="553"/>
      <c r="J15" s="553"/>
      <c r="K15" s="553"/>
      <c r="L15" s="554"/>
      <c r="M15" s="553"/>
      <c r="N15" s="553"/>
      <c r="O15" s="553"/>
      <c r="P15" s="553"/>
      <c r="Q15" s="197"/>
    </row>
    <row r="16" spans="1:17" ht="15.75" customHeight="1">
      <c r="A16" s="517">
        <v>8</v>
      </c>
      <c r="B16" s="518" t="s">
        <v>390</v>
      </c>
      <c r="C16" s="523">
        <v>4864884</v>
      </c>
      <c r="D16" s="48" t="s">
        <v>13</v>
      </c>
      <c r="E16" s="49" t="s">
        <v>366</v>
      </c>
      <c r="F16" s="532">
        <v>1000</v>
      </c>
      <c r="G16" s="552">
        <v>0</v>
      </c>
      <c r="H16" s="375">
        <v>0</v>
      </c>
      <c r="I16" s="553">
        <f>G16-H16</f>
        <v>0</v>
      </c>
      <c r="J16" s="553">
        <f t="shared" si="3"/>
        <v>0</v>
      </c>
      <c r="K16" s="553">
        <f t="shared" si="0"/>
        <v>0</v>
      </c>
      <c r="L16" s="374">
        <v>1000126</v>
      </c>
      <c r="M16" s="375">
        <v>999978</v>
      </c>
      <c r="N16" s="553">
        <f>L16-M16</f>
        <v>148</v>
      </c>
      <c r="O16" s="553">
        <f t="shared" si="5"/>
        <v>148000</v>
      </c>
      <c r="P16" s="553">
        <f t="shared" si="1"/>
        <v>0.148</v>
      </c>
      <c r="Q16" s="617" t="s">
        <v>393</v>
      </c>
    </row>
    <row r="17" spans="1:17" ht="15.75" customHeight="1">
      <c r="A17" s="517">
        <v>9</v>
      </c>
      <c r="B17" s="518" t="s">
        <v>99</v>
      </c>
      <c r="C17" s="523">
        <v>4864831</v>
      </c>
      <c r="D17" s="48" t="s">
        <v>13</v>
      </c>
      <c r="E17" s="49" t="s">
        <v>366</v>
      </c>
      <c r="F17" s="532">
        <v>1000</v>
      </c>
      <c r="G17" s="552">
        <v>999937</v>
      </c>
      <c r="H17" s="375">
        <v>999937</v>
      </c>
      <c r="I17" s="553">
        <f aca="true" t="shared" si="6" ref="I17:I49">G17-H17</f>
        <v>0</v>
      </c>
      <c r="J17" s="553">
        <f t="shared" si="3"/>
        <v>0</v>
      </c>
      <c r="K17" s="553">
        <f t="shared" si="0"/>
        <v>0</v>
      </c>
      <c r="L17" s="374">
        <v>2418</v>
      </c>
      <c r="M17" s="375">
        <v>2391</v>
      </c>
      <c r="N17" s="553">
        <f aca="true" t="shared" si="7" ref="N17:N49">L17-M17</f>
        <v>27</v>
      </c>
      <c r="O17" s="553">
        <f t="shared" si="5"/>
        <v>27000</v>
      </c>
      <c r="P17" s="553">
        <f t="shared" si="1"/>
        <v>0.027</v>
      </c>
      <c r="Q17" s="197"/>
    </row>
    <row r="18" spans="1:17" ht="15.75" customHeight="1">
      <c r="A18" s="517">
        <v>10</v>
      </c>
      <c r="B18" s="518" t="s">
        <v>131</v>
      </c>
      <c r="C18" s="523">
        <v>4864832</v>
      </c>
      <c r="D18" s="48" t="s">
        <v>13</v>
      </c>
      <c r="E18" s="49" t="s">
        <v>366</v>
      </c>
      <c r="F18" s="532">
        <v>1000</v>
      </c>
      <c r="G18" s="552">
        <v>77</v>
      </c>
      <c r="H18" s="375">
        <v>77</v>
      </c>
      <c r="I18" s="553">
        <f t="shared" si="6"/>
        <v>0</v>
      </c>
      <c r="J18" s="553">
        <f t="shared" si="3"/>
        <v>0</v>
      </c>
      <c r="K18" s="553">
        <f t="shared" si="0"/>
        <v>0</v>
      </c>
      <c r="L18" s="554">
        <v>982</v>
      </c>
      <c r="M18" s="375">
        <v>737</v>
      </c>
      <c r="N18" s="553">
        <f t="shared" si="7"/>
        <v>245</v>
      </c>
      <c r="O18" s="553">
        <f t="shared" si="5"/>
        <v>245000</v>
      </c>
      <c r="P18" s="553">
        <f t="shared" si="1"/>
        <v>0.245</v>
      </c>
      <c r="Q18" s="197"/>
    </row>
    <row r="19" spans="1:17" ht="15.75" customHeight="1">
      <c r="A19" s="517">
        <v>11</v>
      </c>
      <c r="B19" s="518" t="s">
        <v>100</v>
      </c>
      <c r="C19" s="523">
        <v>4864833</v>
      </c>
      <c r="D19" s="48" t="s">
        <v>13</v>
      </c>
      <c r="E19" s="49" t="s">
        <v>366</v>
      </c>
      <c r="F19" s="532">
        <v>1000</v>
      </c>
      <c r="G19" s="552">
        <v>237</v>
      </c>
      <c r="H19" s="375">
        <v>237</v>
      </c>
      <c r="I19" s="553">
        <f t="shared" si="6"/>
        <v>0</v>
      </c>
      <c r="J19" s="553">
        <f t="shared" si="3"/>
        <v>0</v>
      </c>
      <c r="K19" s="553">
        <f t="shared" si="0"/>
        <v>0</v>
      </c>
      <c r="L19" s="554">
        <v>2494</v>
      </c>
      <c r="M19" s="375">
        <v>2537</v>
      </c>
      <c r="N19" s="553">
        <f t="shared" si="7"/>
        <v>-43</v>
      </c>
      <c r="O19" s="553">
        <f t="shared" si="5"/>
        <v>-43000</v>
      </c>
      <c r="P19" s="553">
        <f t="shared" si="1"/>
        <v>-0.043</v>
      </c>
      <c r="Q19" s="197"/>
    </row>
    <row r="20" spans="1:17" ht="15.75" customHeight="1">
      <c r="A20" s="517">
        <v>12</v>
      </c>
      <c r="B20" s="518" t="s">
        <v>101</v>
      </c>
      <c r="C20" s="523">
        <v>4864834</v>
      </c>
      <c r="D20" s="48" t="s">
        <v>13</v>
      </c>
      <c r="E20" s="49" t="s">
        <v>366</v>
      </c>
      <c r="F20" s="532">
        <v>1000</v>
      </c>
      <c r="G20" s="552">
        <v>223</v>
      </c>
      <c r="H20" s="375">
        <v>223</v>
      </c>
      <c r="I20" s="553">
        <f t="shared" si="6"/>
        <v>0</v>
      </c>
      <c r="J20" s="553">
        <f t="shared" si="3"/>
        <v>0</v>
      </c>
      <c r="K20" s="553">
        <f t="shared" si="0"/>
        <v>0</v>
      </c>
      <c r="L20" s="554">
        <v>1858</v>
      </c>
      <c r="M20" s="375">
        <v>1800</v>
      </c>
      <c r="N20" s="553">
        <f t="shared" si="7"/>
        <v>58</v>
      </c>
      <c r="O20" s="553">
        <f t="shared" si="5"/>
        <v>58000</v>
      </c>
      <c r="P20" s="553">
        <f t="shared" si="1"/>
        <v>0.058</v>
      </c>
      <c r="Q20" s="197"/>
    </row>
    <row r="21" spans="1:17" ht="15.75" customHeight="1">
      <c r="A21" s="517">
        <v>13</v>
      </c>
      <c r="B21" s="453" t="s">
        <v>102</v>
      </c>
      <c r="C21" s="523">
        <v>4864835</v>
      </c>
      <c r="D21" s="52" t="s">
        <v>13</v>
      </c>
      <c r="E21" s="49" t="s">
        <v>366</v>
      </c>
      <c r="F21" s="532">
        <v>1000</v>
      </c>
      <c r="G21" s="552">
        <v>292</v>
      </c>
      <c r="H21" s="375">
        <v>292</v>
      </c>
      <c r="I21" s="553">
        <f t="shared" si="6"/>
        <v>0</v>
      </c>
      <c r="J21" s="553">
        <f t="shared" si="3"/>
        <v>0</v>
      </c>
      <c r="K21" s="553">
        <f t="shared" si="0"/>
        <v>0</v>
      </c>
      <c r="L21" s="554">
        <v>999510</v>
      </c>
      <c r="M21" s="375">
        <v>998750</v>
      </c>
      <c r="N21" s="553">
        <f t="shared" si="7"/>
        <v>760</v>
      </c>
      <c r="O21" s="553">
        <f t="shared" si="5"/>
        <v>760000</v>
      </c>
      <c r="P21" s="553">
        <f t="shared" si="1"/>
        <v>0.76</v>
      </c>
      <c r="Q21" s="197"/>
    </row>
    <row r="22" spans="1:17" ht="15.75" customHeight="1">
      <c r="A22" s="517">
        <v>14</v>
      </c>
      <c r="B22" s="518" t="s">
        <v>103</v>
      </c>
      <c r="C22" s="523">
        <v>4864836</v>
      </c>
      <c r="D22" s="48" t="s">
        <v>13</v>
      </c>
      <c r="E22" s="49" t="s">
        <v>366</v>
      </c>
      <c r="F22" s="532">
        <v>1000</v>
      </c>
      <c r="G22" s="552">
        <v>30</v>
      </c>
      <c r="H22" s="375">
        <v>30</v>
      </c>
      <c r="I22" s="553">
        <f t="shared" si="6"/>
        <v>0</v>
      </c>
      <c r="J22" s="553">
        <f t="shared" si="3"/>
        <v>0</v>
      </c>
      <c r="K22" s="553">
        <f t="shared" si="0"/>
        <v>0</v>
      </c>
      <c r="L22" s="554">
        <v>12896</v>
      </c>
      <c r="M22" s="375">
        <v>12793</v>
      </c>
      <c r="N22" s="553">
        <f t="shared" si="7"/>
        <v>103</v>
      </c>
      <c r="O22" s="553">
        <f t="shared" si="5"/>
        <v>103000</v>
      </c>
      <c r="P22" s="553">
        <f t="shared" si="1"/>
        <v>0.103</v>
      </c>
      <c r="Q22" s="197"/>
    </row>
    <row r="23" spans="1:17" ht="15.75" customHeight="1">
      <c r="A23" s="517">
        <v>15</v>
      </c>
      <c r="B23" s="518" t="s">
        <v>104</v>
      </c>
      <c r="C23" s="523">
        <v>4864837</v>
      </c>
      <c r="D23" s="48" t="s">
        <v>13</v>
      </c>
      <c r="E23" s="49" t="s">
        <v>366</v>
      </c>
      <c r="F23" s="532">
        <v>1000</v>
      </c>
      <c r="G23" s="552">
        <v>112</v>
      </c>
      <c r="H23" s="375">
        <v>112</v>
      </c>
      <c r="I23" s="553">
        <f t="shared" si="6"/>
        <v>0</v>
      </c>
      <c r="J23" s="553">
        <f t="shared" si="3"/>
        <v>0</v>
      </c>
      <c r="K23" s="553">
        <f t="shared" si="0"/>
        <v>0</v>
      </c>
      <c r="L23" s="374">
        <v>33050</v>
      </c>
      <c r="M23" s="375">
        <v>32691</v>
      </c>
      <c r="N23" s="553">
        <f t="shared" si="7"/>
        <v>359</v>
      </c>
      <c r="O23" s="553">
        <f t="shared" si="5"/>
        <v>359000</v>
      </c>
      <c r="P23" s="375">
        <f t="shared" si="1"/>
        <v>0.359</v>
      </c>
      <c r="Q23" s="197"/>
    </row>
    <row r="24" spans="1:17" ht="15.75" customHeight="1">
      <c r="A24" s="517">
        <v>16</v>
      </c>
      <c r="B24" s="518" t="s">
        <v>105</v>
      </c>
      <c r="C24" s="523">
        <v>4864838</v>
      </c>
      <c r="D24" s="48" t="s">
        <v>13</v>
      </c>
      <c r="E24" s="49" t="s">
        <v>366</v>
      </c>
      <c r="F24" s="532">
        <v>1000</v>
      </c>
      <c r="G24" s="552">
        <v>263</v>
      </c>
      <c r="H24" s="375">
        <v>263</v>
      </c>
      <c r="I24" s="553">
        <f t="shared" si="6"/>
        <v>0</v>
      </c>
      <c r="J24" s="553">
        <f t="shared" si="3"/>
        <v>0</v>
      </c>
      <c r="K24" s="553">
        <f t="shared" si="0"/>
        <v>0</v>
      </c>
      <c r="L24" s="554">
        <v>6083</v>
      </c>
      <c r="M24" s="375">
        <v>5946</v>
      </c>
      <c r="N24" s="553">
        <f t="shared" si="7"/>
        <v>137</v>
      </c>
      <c r="O24" s="553">
        <f t="shared" si="5"/>
        <v>137000</v>
      </c>
      <c r="P24" s="553">
        <f t="shared" si="1"/>
        <v>0.137</v>
      </c>
      <c r="Q24" s="197"/>
    </row>
    <row r="25" spans="1:17" ht="15.75" customHeight="1">
      <c r="A25" s="517">
        <v>17</v>
      </c>
      <c r="B25" s="518" t="s">
        <v>129</v>
      </c>
      <c r="C25" s="523">
        <v>4864839</v>
      </c>
      <c r="D25" s="48" t="s">
        <v>13</v>
      </c>
      <c r="E25" s="49" t="s">
        <v>366</v>
      </c>
      <c r="F25" s="532">
        <v>1000</v>
      </c>
      <c r="G25" s="552">
        <v>279</v>
      </c>
      <c r="H25" s="375">
        <v>279</v>
      </c>
      <c r="I25" s="553">
        <f t="shared" si="6"/>
        <v>0</v>
      </c>
      <c r="J25" s="553">
        <f t="shared" si="3"/>
        <v>0</v>
      </c>
      <c r="K25" s="553">
        <f t="shared" si="0"/>
        <v>0</v>
      </c>
      <c r="L25" s="554">
        <v>4815</v>
      </c>
      <c r="M25" s="375">
        <v>4527</v>
      </c>
      <c r="N25" s="553">
        <f t="shared" si="7"/>
        <v>288</v>
      </c>
      <c r="O25" s="553">
        <f t="shared" si="5"/>
        <v>288000</v>
      </c>
      <c r="P25" s="553">
        <f t="shared" si="1"/>
        <v>0.288</v>
      </c>
      <c r="Q25" s="197"/>
    </row>
    <row r="26" spans="1:17" ht="15.75" customHeight="1">
      <c r="A26" s="517">
        <v>18</v>
      </c>
      <c r="B26" s="518" t="s">
        <v>132</v>
      </c>
      <c r="C26" s="523">
        <v>4864786</v>
      </c>
      <c r="D26" s="48" t="s">
        <v>13</v>
      </c>
      <c r="E26" s="49" t="s">
        <v>366</v>
      </c>
      <c r="F26" s="532">
        <v>100</v>
      </c>
      <c r="G26" s="552">
        <v>26885</v>
      </c>
      <c r="H26" s="375">
        <v>26676</v>
      </c>
      <c r="I26" s="553">
        <f t="shared" si="6"/>
        <v>209</v>
      </c>
      <c r="J26" s="553">
        <f t="shared" si="3"/>
        <v>20900</v>
      </c>
      <c r="K26" s="553">
        <f t="shared" si="0"/>
        <v>0.0209</v>
      </c>
      <c r="L26" s="374">
        <v>418</v>
      </c>
      <c r="M26" s="375">
        <v>418</v>
      </c>
      <c r="N26" s="553">
        <f t="shared" si="7"/>
        <v>0</v>
      </c>
      <c r="O26" s="553">
        <f t="shared" si="5"/>
        <v>0</v>
      </c>
      <c r="P26" s="553">
        <f t="shared" si="1"/>
        <v>0</v>
      </c>
      <c r="Q26" s="197"/>
    </row>
    <row r="27" spans="1:17" ht="15.75" customHeight="1">
      <c r="A27" s="517">
        <v>19</v>
      </c>
      <c r="B27" s="518" t="s">
        <v>130</v>
      </c>
      <c r="C27" s="523">
        <v>4864883</v>
      </c>
      <c r="D27" s="48" t="s">
        <v>13</v>
      </c>
      <c r="E27" s="49" t="s">
        <v>366</v>
      </c>
      <c r="F27" s="532">
        <v>1000</v>
      </c>
      <c r="G27" s="552">
        <v>998963</v>
      </c>
      <c r="H27" s="375">
        <v>998963</v>
      </c>
      <c r="I27" s="553">
        <f t="shared" si="6"/>
        <v>0</v>
      </c>
      <c r="J27" s="553">
        <f t="shared" si="3"/>
        <v>0</v>
      </c>
      <c r="K27" s="553">
        <f t="shared" si="0"/>
        <v>0</v>
      </c>
      <c r="L27" s="374">
        <v>4570</v>
      </c>
      <c r="M27" s="375">
        <v>3736</v>
      </c>
      <c r="N27" s="553">
        <f t="shared" si="7"/>
        <v>834</v>
      </c>
      <c r="O27" s="553">
        <f t="shared" si="5"/>
        <v>834000</v>
      </c>
      <c r="P27" s="553">
        <f t="shared" si="1"/>
        <v>0.834</v>
      </c>
      <c r="Q27" s="197"/>
    </row>
    <row r="28" spans="1:17" ht="15.75" customHeight="1">
      <c r="A28" s="517"/>
      <c r="B28" s="520" t="s">
        <v>106</v>
      </c>
      <c r="C28" s="523"/>
      <c r="D28" s="48"/>
      <c r="E28" s="48"/>
      <c r="F28" s="532"/>
      <c r="G28" s="138"/>
      <c r="H28" s="23"/>
      <c r="I28" s="23"/>
      <c r="J28" s="23"/>
      <c r="K28" s="261">
        <f>SUM(K16:K27)</f>
        <v>0.0209</v>
      </c>
      <c r="L28" s="108"/>
      <c r="M28" s="23"/>
      <c r="N28" s="23"/>
      <c r="O28" s="23"/>
      <c r="P28" s="261">
        <f>SUM(P16:P27)</f>
        <v>2.916</v>
      </c>
      <c r="Q28" s="197"/>
    </row>
    <row r="29" spans="1:17" ht="15.75" customHeight="1">
      <c r="A29" s="517">
        <v>20</v>
      </c>
      <c r="B29" s="518" t="s">
        <v>107</v>
      </c>
      <c r="C29" s="523">
        <v>4865041</v>
      </c>
      <c r="D29" s="48" t="s">
        <v>13</v>
      </c>
      <c r="E29" s="49" t="s">
        <v>366</v>
      </c>
      <c r="F29" s="532">
        <v>1100</v>
      </c>
      <c r="G29" s="552">
        <v>999998</v>
      </c>
      <c r="H29" s="375">
        <v>999998</v>
      </c>
      <c r="I29" s="553">
        <f t="shared" si="6"/>
        <v>0</v>
      </c>
      <c r="J29" s="553">
        <f t="shared" si="3"/>
        <v>0</v>
      </c>
      <c r="K29" s="553">
        <f t="shared" si="0"/>
        <v>0</v>
      </c>
      <c r="L29" s="554">
        <v>883716</v>
      </c>
      <c r="M29" s="375">
        <v>888704</v>
      </c>
      <c r="N29" s="553">
        <f t="shared" si="7"/>
        <v>-4988</v>
      </c>
      <c r="O29" s="553">
        <f t="shared" si="5"/>
        <v>-5486800</v>
      </c>
      <c r="P29" s="553">
        <f t="shared" si="1"/>
        <v>-5.4868</v>
      </c>
      <c r="Q29" s="197"/>
    </row>
    <row r="30" spans="1:17" ht="15.75" customHeight="1">
      <c r="A30" s="517">
        <v>21</v>
      </c>
      <c r="B30" s="518" t="s">
        <v>108</v>
      </c>
      <c r="C30" s="523">
        <v>4865042</v>
      </c>
      <c r="D30" s="48" t="s">
        <v>13</v>
      </c>
      <c r="E30" s="49" t="s">
        <v>366</v>
      </c>
      <c r="F30" s="532">
        <v>1100</v>
      </c>
      <c r="G30" s="552">
        <v>999999</v>
      </c>
      <c r="H30" s="375">
        <v>999999</v>
      </c>
      <c r="I30" s="553">
        <f t="shared" si="6"/>
        <v>0</v>
      </c>
      <c r="J30" s="553">
        <f t="shared" si="3"/>
        <v>0</v>
      </c>
      <c r="K30" s="553">
        <f t="shared" si="0"/>
        <v>0</v>
      </c>
      <c r="L30" s="554">
        <v>911886</v>
      </c>
      <c r="M30" s="375">
        <v>914902</v>
      </c>
      <c r="N30" s="553">
        <f t="shared" si="7"/>
        <v>-3016</v>
      </c>
      <c r="O30" s="553">
        <f t="shared" si="5"/>
        <v>-3317600</v>
      </c>
      <c r="P30" s="553">
        <f t="shared" si="1"/>
        <v>-3.3176</v>
      </c>
      <c r="Q30" s="197"/>
    </row>
    <row r="31" spans="1:17" ht="15.75" customHeight="1">
      <c r="A31" s="517">
        <v>22</v>
      </c>
      <c r="B31" s="518" t="s">
        <v>388</v>
      </c>
      <c r="C31" s="523">
        <v>4864943</v>
      </c>
      <c r="D31" s="48" t="s">
        <v>13</v>
      </c>
      <c r="E31" s="49" t="s">
        <v>366</v>
      </c>
      <c r="F31" s="532">
        <v>1000</v>
      </c>
      <c r="G31" s="628">
        <v>998916</v>
      </c>
      <c r="H31" s="375">
        <v>999363</v>
      </c>
      <c r="I31" s="553">
        <f>G31-H31</f>
        <v>-447</v>
      </c>
      <c r="J31" s="553">
        <f>$F31*I31</f>
        <v>-447000</v>
      </c>
      <c r="K31" s="553">
        <f>J31/1000000</f>
        <v>-0.447</v>
      </c>
      <c r="L31" s="629">
        <v>10124</v>
      </c>
      <c r="M31" s="375">
        <v>10127</v>
      </c>
      <c r="N31" s="553">
        <f>L31-M31</f>
        <v>-3</v>
      </c>
      <c r="O31" s="553">
        <f>$F31*N31</f>
        <v>-3000</v>
      </c>
      <c r="P31" s="553">
        <f>O31/1000000</f>
        <v>-0.003</v>
      </c>
      <c r="Q31" s="197"/>
    </row>
    <row r="32" spans="1:17" ht="15.75" customHeight="1">
      <c r="A32" s="517"/>
      <c r="B32" s="520" t="s">
        <v>35</v>
      </c>
      <c r="C32" s="523"/>
      <c r="D32" s="48"/>
      <c r="E32" s="48"/>
      <c r="F32" s="532"/>
      <c r="G32" s="552"/>
      <c r="H32" s="553"/>
      <c r="I32" s="553"/>
      <c r="J32" s="553"/>
      <c r="K32" s="553"/>
      <c r="L32" s="554"/>
      <c r="M32" s="553"/>
      <c r="N32" s="553"/>
      <c r="O32" s="553"/>
      <c r="P32" s="553"/>
      <c r="Q32" s="197"/>
    </row>
    <row r="33" spans="1:17" ht="15.75" customHeight="1">
      <c r="A33" s="517">
        <v>23</v>
      </c>
      <c r="B33" s="518" t="s">
        <v>109</v>
      </c>
      <c r="C33" s="523">
        <v>4864910</v>
      </c>
      <c r="D33" s="48" t="s">
        <v>13</v>
      </c>
      <c r="E33" s="49" t="s">
        <v>366</v>
      </c>
      <c r="F33" s="532">
        <v>-1000</v>
      </c>
      <c r="G33" s="552">
        <v>967974</v>
      </c>
      <c r="H33" s="375">
        <v>969261</v>
      </c>
      <c r="I33" s="553">
        <f t="shared" si="6"/>
        <v>-1287</v>
      </c>
      <c r="J33" s="553">
        <f t="shared" si="3"/>
        <v>1287000</v>
      </c>
      <c r="K33" s="553">
        <f t="shared" si="0"/>
        <v>1.287</v>
      </c>
      <c r="L33" s="554">
        <v>980642</v>
      </c>
      <c r="M33" s="375">
        <v>980646</v>
      </c>
      <c r="N33" s="553">
        <f t="shared" si="7"/>
        <v>-4</v>
      </c>
      <c r="O33" s="553">
        <f t="shared" si="5"/>
        <v>4000</v>
      </c>
      <c r="P33" s="553">
        <f t="shared" si="1"/>
        <v>0.004</v>
      </c>
      <c r="Q33" s="197"/>
    </row>
    <row r="34" spans="1:17" ht="15.75" customHeight="1">
      <c r="A34" s="517">
        <v>24</v>
      </c>
      <c r="B34" s="518" t="s">
        <v>110</v>
      </c>
      <c r="C34" s="523">
        <v>4864911</v>
      </c>
      <c r="D34" s="48" t="s">
        <v>13</v>
      </c>
      <c r="E34" s="49" t="s">
        <v>366</v>
      </c>
      <c r="F34" s="532">
        <v>-1000</v>
      </c>
      <c r="G34" s="552">
        <v>987889</v>
      </c>
      <c r="H34" s="375">
        <v>989762</v>
      </c>
      <c r="I34" s="553">
        <f t="shared" si="6"/>
        <v>-1873</v>
      </c>
      <c r="J34" s="553">
        <f t="shared" si="3"/>
        <v>1873000</v>
      </c>
      <c r="K34" s="553">
        <f t="shared" si="0"/>
        <v>1.873</v>
      </c>
      <c r="L34" s="554">
        <v>987701</v>
      </c>
      <c r="M34" s="375">
        <v>987794</v>
      </c>
      <c r="N34" s="553">
        <f t="shared" si="7"/>
        <v>-93</v>
      </c>
      <c r="O34" s="553">
        <f t="shared" si="5"/>
        <v>93000</v>
      </c>
      <c r="P34" s="553">
        <f t="shared" si="1"/>
        <v>0.093</v>
      </c>
      <c r="Q34" s="197"/>
    </row>
    <row r="35" spans="1:17" ht="15.75" customHeight="1">
      <c r="A35" s="517">
        <v>25</v>
      </c>
      <c r="B35" s="578" t="s">
        <v>153</v>
      </c>
      <c r="C35" s="533">
        <v>4902571</v>
      </c>
      <c r="D35" s="14" t="s">
        <v>13</v>
      </c>
      <c r="E35" s="49" t="s">
        <v>366</v>
      </c>
      <c r="F35" s="533">
        <v>300</v>
      </c>
      <c r="G35" s="374">
        <v>1000002</v>
      </c>
      <c r="H35" s="553">
        <v>999999</v>
      </c>
      <c r="I35" s="553">
        <f t="shared" si="6"/>
        <v>3</v>
      </c>
      <c r="J35" s="553">
        <f t="shared" si="3"/>
        <v>900</v>
      </c>
      <c r="K35" s="553">
        <f t="shared" si="0"/>
        <v>0.0009</v>
      </c>
      <c r="L35" s="554">
        <v>999944</v>
      </c>
      <c r="M35" s="553">
        <v>999943</v>
      </c>
      <c r="N35" s="553">
        <f t="shared" si="7"/>
        <v>1</v>
      </c>
      <c r="O35" s="553">
        <f t="shared" si="5"/>
        <v>300</v>
      </c>
      <c r="P35" s="553">
        <f t="shared" si="1"/>
        <v>0.0003</v>
      </c>
      <c r="Q35" s="197" t="s">
        <v>393</v>
      </c>
    </row>
    <row r="36" spans="1:17" ht="15.75" customHeight="1">
      <c r="A36" s="517"/>
      <c r="B36" s="520" t="s">
        <v>29</v>
      </c>
      <c r="C36" s="523"/>
      <c r="D36" s="48"/>
      <c r="E36" s="48"/>
      <c r="F36" s="532"/>
      <c r="G36" s="552"/>
      <c r="H36" s="553"/>
      <c r="I36" s="553"/>
      <c r="J36" s="553"/>
      <c r="K36" s="553"/>
      <c r="L36" s="554"/>
      <c r="M36" s="553"/>
      <c r="N36" s="553"/>
      <c r="O36" s="553"/>
      <c r="P36" s="553"/>
      <c r="Q36" s="197"/>
    </row>
    <row r="37" spans="1:17" ht="15.75" customHeight="1">
      <c r="A37" s="517">
        <v>26</v>
      </c>
      <c r="B37" s="453" t="s">
        <v>52</v>
      </c>
      <c r="C37" s="523">
        <v>4864830</v>
      </c>
      <c r="D37" s="52" t="s">
        <v>13</v>
      </c>
      <c r="E37" s="49" t="s">
        <v>366</v>
      </c>
      <c r="F37" s="532">
        <v>1000</v>
      </c>
      <c r="G37" s="552">
        <v>426</v>
      </c>
      <c r="H37" s="553">
        <v>124</v>
      </c>
      <c r="I37" s="553">
        <f t="shared" si="6"/>
        <v>302</v>
      </c>
      <c r="J37" s="553">
        <f t="shared" si="3"/>
        <v>302000</v>
      </c>
      <c r="K37" s="553">
        <f t="shared" si="0"/>
        <v>0.302</v>
      </c>
      <c r="L37" s="554">
        <v>48022</v>
      </c>
      <c r="M37" s="375">
        <v>47731</v>
      </c>
      <c r="N37" s="553">
        <f t="shared" si="7"/>
        <v>291</v>
      </c>
      <c r="O37" s="553">
        <f t="shared" si="5"/>
        <v>291000</v>
      </c>
      <c r="P37" s="553">
        <f t="shared" si="1"/>
        <v>0.291</v>
      </c>
      <c r="Q37" s="197"/>
    </row>
    <row r="38" spans="1:17" ht="15.75" customHeight="1">
      <c r="A38" s="517"/>
      <c r="B38" s="520" t="s">
        <v>111</v>
      </c>
      <c r="C38" s="523"/>
      <c r="D38" s="48"/>
      <c r="E38" s="48"/>
      <c r="F38" s="532"/>
      <c r="G38" s="552"/>
      <c r="H38" s="553"/>
      <c r="I38" s="553"/>
      <c r="J38" s="553"/>
      <c r="K38" s="553"/>
      <c r="L38" s="554"/>
      <c r="M38" s="553"/>
      <c r="N38" s="553"/>
      <c r="O38" s="553"/>
      <c r="P38" s="553"/>
      <c r="Q38" s="197"/>
    </row>
    <row r="39" spans="1:17" ht="15.75" customHeight="1">
      <c r="A39" s="517">
        <v>27</v>
      </c>
      <c r="B39" s="518" t="s">
        <v>112</v>
      </c>
      <c r="C39" s="523">
        <v>4864962</v>
      </c>
      <c r="D39" s="48" t="s">
        <v>13</v>
      </c>
      <c r="E39" s="49" t="s">
        <v>366</v>
      </c>
      <c r="F39" s="532">
        <v>-1000</v>
      </c>
      <c r="G39" s="552">
        <v>327</v>
      </c>
      <c r="H39" s="553">
        <v>163</v>
      </c>
      <c r="I39" s="553">
        <f t="shared" si="6"/>
        <v>164</v>
      </c>
      <c r="J39" s="553">
        <f t="shared" si="3"/>
        <v>-164000</v>
      </c>
      <c r="K39" s="553">
        <f t="shared" si="0"/>
        <v>-0.164</v>
      </c>
      <c r="L39" s="554">
        <v>980877</v>
      </c>
      <c r="M39" s="375">
        <v>980856</v>
      </c>
      <c r="N39" s="553">
        <f t="shared" si="7"/>
        <v>21</v>
      </c>
      <c r="O39" s="553">
        <f t="shared" si="5"/>
        <v>-21000</v>
      </c>
      <c r="P39" s="553">
        <f t="shared" si="1"/>
        <v>-0.021</v>
      </c>
      <c r="Q39" s="197"/>
    </row>
    <row r="40" spans="1:17" ht="15.75" customHeight="1">
      <c r="A40" s="517">
        <v>28</v>
      </c>
      <c r="B40" s="518" t="s">
        <v>113</v>
      </c>
      <c r="C40" s="523">
        <v>4865033</v>
      </c>
      <c r="D40" s="48" t="s">
        <v>13</v>
      </c>
      <c r="E40" s="49" t="s">
        <v>366</v>
      </c>
      <c r="F40" s="532">
        <v>-1000</v>
      </c>
      <c r="G40" s="552">
        <v>1774</v>
      </c>
      <c r="H40" s="553">
        <v>1660</v>
      </c>
      <c r="I40" s="553">
        <f t="shared" si="6"/>
        <v>114</v>
      </c>
      <c r="J40" s="553">
        <f t="shared" si="3"/>
        <v>-114000</v>
      </c>
      <c r="K40" s="553">
        <f t="shared" si="0"/>
        <v>-0.114</v>
      </c>
      <c r="L40" s="554">
        <v>988067</v>
      </c>
      <c r="M40" s="375">
        <v>988663</v>
      </c>
      <c r="N40" s="553">
        <f t="shared" si="7"/>
        <v>-596</v>
      </c>
      <c r="O40" s="553">
        <f t="shared" si="5"/>
        <v>596000</v>
      </c>
      <c r="P40" s="553">
        <f t="shared" si="1"/>
        <v>0.596</v>
      </c>
      <c r="Q40" s="197"/>
    </row>
    <row r="41" spans="1:17" ht="15.75" customHeight="1">
      <c r="A41" s="517">
        <v>29</v>
      </c>
      <c r="B41" s="518" t="s">
        <v>114</v>
      </c>
      <c r="C41" s="523">
        <v>4864902</v>
      </c>
      <c r="D41" s="48" t="s">
        <v>13</v>
      </c>
      <c r="E41" s="49" t="s">
        <v>366</v>
      </c>
      <c r="F41" s="532">
        <v>-1000</v>
      </c>
      <c r="G41" s="552">
        <v>999035</v>
      </c>
      <c r="H41" s="375">
        <v>1000013</v>
      </c>
      <c r="I41" s="553">
        <f t="shared" si="6"/>
        <v>-978</v>
      </c>
      <c r="J41" s="553">
        <f t="shared" si="3"/>
        <v>978000</v>
      </c>
      <c r="K41" s="553">
        <f t="shared" si="0"/>
        <v>0.978</v>
      </c>
      <c r="L41" s="374">
        <v>993403</v>
      </c>
      <c r="M41" s="375">
        <v>993462</v>
      </c>
      <c r="N41" s="553">
        <f t="shared" si="7"/>
        <v>-59</v>
      </c>
      <c r="O41" s="553">
        <f t="shared" si="5"/>
        <v>59000</v>
      </c>
      <c r="P41" s="553">
        <f t="shared" si="1"/>
        <v>0.059</v>
      </c>
      <c r="Q41" s="197" t="s">
        <v>393</v>
      </c>
    </row>
    <row r="42" spans="1:17" ht="15.75" customHeight="1">
      <c r="A42" s="517">
        <v>30</v>
      </c>
      <c r="B42" s="453" t="s">
        <v>115</v>
      </c>
      <c r="C42" s="523">
        <v>4864935</v>
      </c>
      <c r="D42" s="48" t="s">
        <v>13</v>
      </c>
      <c r="E42" s="49" t="s">
        <v>366</v>
      </c>
      <c r="F42" s="532">
        <v>-1000</v>
      </c>
      <c r="G42" s="552">
        <v>999096</v>
      </c>
      <c r="H42" s="375">
        <v>999806</v>
      </c>
      <c r="I42" s="553">
        <f t="shared" si="6"/>
        <v>-710</v>
      </c>
      <c r="J42" s="553">
        <f t="shared" si="3"/>
        <v>710000</v>
      </c>
      <c r="K42" s="553">
        <f t="shared" si="0"/>
        <v>0.71</v>
      </c>
      <c r="L42" s="374">
        <v>997915</v>
      </c>
      <c r="M42" s="375">
        <v>998134</v>
      </c>
      <c r="N42" s="553">
        <f t="shared" si="7"/>
        <v>-219</v>
      </c>
      <c r="O42" s="553">
        <f t="shared" si="5"/>
        <v>219000</v>
      </c>
      <c r="P42" s="553">
        <f t="shared" si="1"/>
        <v>0.219</v>
      </c>
      <c r="Q42" s="246"/>
    </row>
    <row r="43" spans="1:17" ht="15.75" customHeight="1">
      <c r="A43" s="517"/>
      <c r="B43" s="520" t="s">
        <v>48</v>
      </c>
      <c r="C43" s="523"/>
      <c r="D43" s="48"/>
      <c r="E43" s="48"/>
      <c r="F43" s="532"/>
      <c r="G43" s="552"/>
      <c r="H43" s="553"/>
      <c r="I43" s="553"/>
      <c r="J43" s="553"/>
      <c r="K43" s="553"/>
      <c r="L43" s="554"/>
      <c r="M43" s="553"/>
      <c r="N43" s="553"/>
      <c r="O43" s="553"/>
      <c r="P43" s="553"/>
      <c r="Q43" s="197"/>
    </row>
    <row r="44" spans="1:17" ht="15.75" customHeight="1">
      <c r="A44" s="517"/>
      <c r="B44" s="519" t="s">
        <v>19</v>
      </c>
      <c r="C44" s="523"/>
      <c r="D44" s="52"/>
      <c r="E44" s="52"/>
      <c r="F44" s="532"/>
      <c r="G44" s="552"/>
      <c r="H44" s="553"/>
      <c r="I44" s="553"/>
      <c r="J44" s="553"/>
      <c r="K44" s="553"/>
      <c r="L44" s="554"/>
      <c r="M44" s="553"/>
      <c r="N44" s="553"/>
      <c r="O44" s="553"/>
      <c r="P44" s="553"/>
      <c r="Q44" s="197"/>
    </row>
    <row r="45" spans="1:17" ht="15.75" customHeight="1">
      <c r="A45" s="517"/>
      <c r="B45" s="518" t="s">
        <v>20</v>
      </c>
      <c r="C45" s="523">
        <v>4864808</v>
      </c>
      <c r="D45" s="48" t="s">
        <v>13</v>
      </c>
      <c r="E45" s="49" t="s">
        <v>366</v>
      </c>
      <c r="F45" s="532">
        <v>200</v>
      </c>
      <c r="G45" s="476">
        <v>3400</v>
      </c>
      <c r="H45" s="477">
        <v>2781</v>
      </c>
      <c r="I45" s="553">
        <f>G45-H45</f>
        <v>619</v>
      </c>
      <c r="J45" s="553">
        <f>$F45*I45</f>
        <v>123800</v>
      </c>
      <c r="K45" s="553">
        <f>J45/1000000</f>
        <v>0.1238</v>
      </c>
      <c r="L45" s="476">
        <v>3207</v>
      </c>
      <c r="M45" s="477">
        <v>3120</v>
      </c>
      <c r="N45" s="553">
        <f>L45-M45</f>
        <v>87</v>
      </c>
      <c r="O45" s="553">
        <f>$F45*N45</f>
        <v>17400</v>
      </c>
      <c r="P45" s="553">
        <f>O45/1000000</f>
        <v>0.0174</v>
      </c>
      <c r="Q45" s="616"/>
    </row>
    <row r="46" spans="1:17" ht="15.75" customHeight="1">
      <c r="A46" s="517">
        <v>32</v>
      </c>
      <c r="B46" s="518" t="s">
        <v>21</v>
      </c>
      <c r="C46" s="523">
        <v>4864841</v>
      </c>
      <c r="D46" s="48" t="s">
        <v>13</v>
      </c>
      <c r="E46" s="49" t="s">
        <v>366</v>
      </c>
      <c r="F46" s="532">
        <v>1000</v>
      </c>
      <c r="G46" s="552">
        <v>10421</v>
      </c>
      <c r="H46" s="553">
        <v>9842</v>
      </c>
      <c r="I46" s="553">
        <f t="shared" si="6"/>
        <v>579</v>
      </c>
      <c r="J46" s="553">
        <f t="shared" si="3"/>
        <v>579000</v>
      </c>
      <c r="K46" s="553">
        <f t="shared" si="0"/>
        <v>0.579</v>
      </c>
      <c r="L46" s="554">
        <v>10342</v>
      </c>
      <c r="M46" s="553">
        <v>10336</v>
      </c>
      <c r="N46" s="553">
        <f t="shared" si="7"/>
        <v>6</v>
      </c>
      <c r="O46" s="553">
        <f t="shared" si="5"/>
        <v>6000</v>
      </c>
      <c r="P46" s="553">
        <f t="shared" si="1"/>
        <v>0.006</v>
      </c>
      <c r="Q46" s="197"/>
    </row>
    <row r="47" spans="1:17" ht="15.75" customHeight="1">
      <c r="A47" s="517"/>
      <c r="B47" s="520" t="s">
        <v>126</v>
      </c>
      <c r="C47" s="523"/>
      <c r="D47" s="48"/>
      <c r="E47" s="48"/>
      <c r="F47" s="532"/>
      <c r="G47" s="552"/>
      <c r="H47" s="553"/>
      <c r="I47" s="553"/>
      <c r="J47" s="553"/>
      <c r="K47" s="553"/>
      <c r="L47" s="554"/>
      <c r="M47" s="553"/>
      <c r="N47" s="553"/>
      <c r="O47" s="553"/>
      <c r="P47" s="553"/>
      <c r="Q47" s="197"/>
    </row>
    <row r="48" spans="1:17" ht="15.75" customHeight="1">
      <c r="A48" s="517">
        <v>33</v>
      </c>
      <c r="B48" s="518" t="s">
        <v>127</v>
      </c>
      <c r="C48" s="523">
        <v>4865134</v>
      </c>
      <c r="D48" s="48" t="s">
        <v>13</v>
      </c>
      <c r="E48" s="49" t="s">
        <v>366</v>
      </c>
      <c r="F48" s="532">
        <v>100</v>
      </c>
      <c r="G48" s="552">
        <v>62426</v>
      </c>
      <c r="H48" s="553">
        <v>61907</v>
      </c>
      <c r="I48" s="553">
        <f t="shared" si="6"/>
        <v>519</v>
      </c>
      <c r="J48" s="553">
        <f t="shared" si="3"/>
        <v>51900</v>
      </c>
      <c r="K48" s="553">
        <f t="shared" si="0"/>
        <v>0.0519</v>
      </c>
      <c r="L48" s="554">
        <v>1633</v>
      </c>
      <c r="M48" s="553">
        <v>1633</v>
      </c>
      <c r="N48" s="553">
        <f t="shared" si="7"/>
        <v>0</v>
      </c>
      <c r="O48" s="553">
        <f t="shared" si="5"/>
        <v>0</v>
      </c>
      <c r="P48" s="553">
        <f t="shared" si="1"/>
        <v>0</v>
      </c>
      <c r="Q48" s="197"/>
    </row>
    <row r="49" spans="1:17" ht="15.75" customHeight="1" thickBot="1">
      <c r="A49" s="521">
        <v>34</v>
      </c>
      <c r="B49" s="454" t="s">
        <v>128</v>
      </c>
      <c r="C49" s="524">
        <v>4865135</v>
      </c>
      <c r="D49" s="57" t="s">
        <v>13</v>
      </c>
      <c r="E49" s="55" t="s">
        <v>366</v>
      </c>
      <c r="F49" s="534">
        <v>100</v>
      </c>
      <c r="G49" s="555">
        <v>28652</v>
      </c>
      <c r="H49" s="555">
        <v>28680</v>
      </c>
      <c r="I49" s="555">
        <f t="shared" si="6"/>
        <v>-28</v>
      </c>
      <c r="J49" s="555">
        <f t="shared" si="3"/>
        <v>-2800</v>
      </c>
      <c r="K49" s="555">
        <f t="shared" si="0"/>
        <v>-0.0028</v>
      </c>
      <c r="L49" s="556">
        <v>999407</v>
      </c>
      <c r="M49" s="555">
        <v>999407</v>
      </c>
      <c r="N49" s="555">
        <f t="shared" si="7"/>
        <v>0</v>
      </c>
      <c r="O49" s="555">
        <f t="shared" si="5"/>
        <v>0</v>
      </c>
      <c r="P49" s="555">
        <f t="shared" si="1"/>
        <v>0</v>
      </c>
      <c r="Q49" s="198"/>
    </row>
    <row r="50" spans="6:16" ht="15.75" thickTop="1">
      <c r="F50" s="264"/>
      <c r="I50" s="19"/>
      <c r="J50" s="19"/>
      <c r="K50" s="19"/>
      <c r="N50" s="19"/>
      <c r="O50" s="19"/>
      <c r="P50" s="19"/>
    </row>
    <row r="51" spans="2:16" ht="16.5">
      <c r="B51" s="18" t="s">
        <v>147</v>
      </c>
      <c r="F51" s="264"/>
      <c r="I51" s="19"/>
      <c r="J51" s="19"/>
      <c r="K51" s="562">
        <f>SUM(K8:K49)-K28</f>
        <v>5.4278</v>
      </c>
      <c r="N51" s="19"/>
      <c r="O51" s="19"/>
      <c r="P51" s="562">
        <f>SUM(P8:P49)-P28</f>
        <v>-4.3502</v>
      </c>
    </row>
    <row r="52" spans="2:16" ht="15">
      <c r="B52" s="18"/>
      <c r="F52" s="264"/>
      <c r="I52" s="19"/>
      <c r="J52" s="19"/>
      <c r="K52" s="35"/>
      <c r="N52" s="19"/>
      <c r="O52" s="19"/>
      <c r="P52" s="35"/>
    </row>
    <row r="53" spans="2:16" ht="16.5">
      <c r="B53" s="18" t="s">
        <v>148</v>
      </c>
      <c r="F53" s="264"/>
      <c r="I53" s="19"/>
      <c r="J53" s="19"/>
      <c r="K53" s="562">
        <f>SUM(K51:K52)</f>
        <v>5.4278</v>
      </c>
      <c r="N53" s="19"/>
      <c r="O53" s="19"/>
      <c r="P53" s="562">
        <f>SUM(P51:P52)</f>
        <v>-4.3502</v>
      </c>
    </row>
    <row r="54" ht="15">
      <c r="F54" s="264"/>
    </row>
    <row r="55" spans="6:17" ht="15">
      <c r="F55" s="264"/>
      <c r="Q55" s="332" t="str">
        <f>NDPL!$Q$1</f>
        <v>NOVEMBER 2010</v>
      </c>
    </row>
    <row r="56" ht="15">
      <c r="F56" s="264"/>
    </row>
    <row r="57" spans="6:17" ht="15">
      <c r="F57" s="264"/>
      <c r="Q57" s="332"/>
    </row>
    <row r="58" spans="1:16" ht="18.75" thickBot="1">
      <c r="A58" s="116" t="s">
        <v>265</v>
      </c>
      <c r="F58" s="264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01/12/10</v>
      </c>
      <c r="H59" s="41" t="str">
        <f>NDPL!H5</f>
        <v>INTIAL READING 01/11/10</v>
      </c>
      <c r="I59" s="41" t="s">
        <v>4</v>
      </c>
      <c r="J59" s="41" t="s">
        <v>5</v>
      </c>
      <c r="K59" s="41" t="s">
        <v>6</v>
      </c>
      <c r="L59" s="43" t="str">
        <f>NDPL!G5</f>
        <v>FINAL READING 01/12/10</v>
      </c>
      <c r="M59" s="41" t="str">
        <f>NDPL!H5</f>
        <v>INTIAL READING 01/11/10</v>
      </c>
      <c r="N59" s="41" t="s">
        <v>4</v>
      </c>
      <c r="O59" s="41" t="s">
        <v>5</v>
      </c>
      <c r="P59" s="41" t="s">
        <v>6</v>
      </c>
      <c r="Q59" s="42" t="s">
        <v>329</v>
      </c>
    </row>
    <row r="60" spans="1:16" ht="17.25" thickBot="1" thickTop="1">
      <c r="A60" s="22"/>
      <c r="B60" s="118"/>
      <c r="C60" s="22"/>
      <c r="D60" s="22"/>
      <c r="E60" s="22"/>
      <c r="F60" s="456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515"/>
      <c r="B61" s="516" t="s">
        <v>133</v>
      </c>
      <c r="C61" s="44"/>
      <c r="D61" s="44"/>
      <c r="E61" s="44"/>
      <c r="F61" s="457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96"/>
    </row>
    <row r="62" spans="1:17" ht="15.75" customHeight="1">
      <c r="A62" s="517">
        <v>1</v>
      </c>
      <c r="B62" s="518" t="s">
        <v>16</v>
      </c>
      <c r="C62" s="523">
        <v>4864968</v>
      </c>
      <c r="D62" s="48" t="s">
        <v>13</v>
      </c>
      <c r="E62" s="49" t="s">
        <v>366</v>
      </c>
      <c r="F62" s="532">
        <v>-1000</v>
      </c>
      <c r="G62" s="473">
        <v>999089</v>
      </c>
      <c r="H62" s="474">
        <v>999345</v>
      </c>
      <c r="I62" s="474">
        <f>G62-H62</f>
        <v>-256</v>
      </c>
      <c r="J62" s="474">
        <f>$F62*I62</f>
        <v>256000</v>
      </c>
      <c r="K62" s="474">
        <f>J62/1000000</f>
        <v>0.256</v>
      </c>
      <c r="L62" s="473">
        <v>962486</v>
      </c>
      <c r="M62" s="474">
        <v>965607</v>
      </c>
      <c r="N62" s="474">
        <f>L62-M62</f>
        <v>-3121</v>
      </c>
      <c r="O62" s="474">
        <f>$F62*N62</f>
        <v>3121000</v>
      </c>
      <c r="P62" s="474">
        <f>O62/1000000</f>
        <v>3.121</v>
      </c>
      <c r="Q62" s="197"/>
    </row>
    <row r="63" spans="1:17" ht="15.75" customHeight="1">
      <c r="A63" s="517">
        <v>2</v>
      </c>
      <c r="B63" s="518" t="s">
        <v>17</v>
      </c>
      <c r="C63" s="523">
        <v>4864980</v>
      </c>
      <c r="D63" s="48" t="s">
        <v>13</v>
      </c>
      <c r="E63" s="49" t="s">
        <v>366</v>
      </c>
      <c r="F63" s="532">
        <v>-1000</v>
      </c>
      <c r="G63" s="473">
        <v>16166</v>
      </c>
      <c r="H63" s="474">
        <v>16334</v>
      </c>
      <c r="I63" s="474">
        <f>G63-H63</f>
        <v>-168</v>
      </c>
      <c r="J63" s="474">
        <f>$F63*I63</f>
        <v>168000</v>
      </c>
      <c r="K63" s="474">
        <f>J63/1000000</f>
        <v>0.168</v>
      </c>
      <c r="L63" s="473">
        <v>973799</v>
      </c>
      <c r="M63" s="474">
        <v>974447</v>
      </c>
      <c r="N63" s="474">
        <f>L63-M63</f>
        <v>-648</v>
      </c>
      <c r="O63" s="474">
        <f>$F63*N63</f>
        <v>648000</v>
      </c>
      <c r="P63" s="474">
        <f>O63/1000000</f>
        <v>0.648</v>
      </c>
      <c r="Q63" s="197"/>
    </row>
    <row r="64" spans="1:17" ht="15.75" customHeight="1">
      <c r="A64" s="517">
        <v>3</v>
      </c>
      <c r="B64" s="518" t="s">
        <v>18</v>
      </c>
      <c r="C64" s="523">
        <v>4864981</v>
      </c>
      <c r="D64" s="48" t="s">
        <v>13</v>
      </c>
      <c r="E64" s="49" t="s">
        <v>366</v>
      </c>
      <c r="F64" s="532">
        <v>-1000</v>
      </c>
      <c r="G64" s="473">
        <v>15614</v>
      </c>
      <c r="H64" s="474">
        <v>15935</v>
      </c>
      <c r="I64" s="474">
        <f>G64-H64</f>
        <v>-321</v>
      </c>
      <c r="J64" s="474">
        <f>$F64*I64</f>
        <v>321000</v>
      </c>
      <c r="K64" s="474">
        <f>J64/1000000</f>
        <v>0.321</v>
      </c>
      <c r="L64" s="473">
        <v>965138</v>
      </c>
      <c r="M64" s="474">
        <v>965778</v>
      </c>
      <c r="N64" s="474">
        <f>L64-M64</f>
        <v>-640</v>
      </c>
      <c r="O64" s="474">
        <f>$F64*N64</f>
        <v>640000</v>
      </c>
      <c r="P64" s="474">
        <f>O64/1000000</f>
        <v>0.64</v>
      </c>
      <c r="Q64" s="197"/>
    </row>
    <row r="65" spans="1:17" ht="15.75" customHeight="1">
      <c r="A65" s="517"/>
      <c r="B65" s="519" t="s">
        <v>134</v>
      </c>
      <c r="C65" s="523"/>
      <c r="D65" s="52"/>
      <c r="E65" s="52"/>
      <c r="F65" s="532"/>
      <c r="G65" s="473"/>
      <c r="H65" s="557"/>
      <c r="I65" s="557"/>
      <c r="J65" s="557"/>
      <c r="K65" s="557"/>
      <c r="L65" s="473"/>
      <c r="M65" s="557"/>
      <c r="N65" s="557"/>
      <c r="O65" s="557"/>
      <c r="P65" s="557"/>
      <c r="Q65" s="197"/>
    </row>
    <row r="66" spans="1:17" ht="15.75" customHeight="1">
      <c r="A66" s="517">
        <v>4</v>
      </c>
      <c r="B66" s="518" t="s">
        <v>135</v>
      </c>
      <c r="C66" s="523">
        <v>4864915</v>
      </c>
      <c r="D66" s="48" t="s">
        <v>13</v>
      </c>
      <c r="E66" s="49" t="s">
        <v>366</v>
      </c>
      <c r="F66" s="532">
        <v>-1000</v>
      </c>
      <c r="G66" s="476">
        <v>986178</v>
      </c>
      <c r="H66" s="559">
        <v>988427</v>
      </c>
      <c r="I66" s="557">
        <f aca="true" t="shared" si="8" ref="I66:I71">G66-H66</f>
        <v>-2249</v>
      </c>
      <c r="J66" s="557">
        <f aca="true" t="shared" si="9" ref="J66:J71">$F66*I66</f>
        <v>2249000</v>
      </c>
      <c r="K66" s="557">
        <f aca="true" t="shared" si="10" ref="K66:K71">J66/1000000</f>
        <v>2.249</v>
      </c>
      <c r="L66" s="476">
        <v>993846</v>
      </c>
      <c r="M66" s="559">
        <v>993846</v>
      </c>
      <c r="N66" s="557">
        <f aca="true" t="shared" si="11" ref="N66:N71">L66-M66</f>
        <v>0</v>
      </c>
      <c r="O66" s="557">
        <f aca="true" t="shared" si="12" ref="O66:O71">$F66*N66</f>
        <v>0</v>
      </c>
      <c r="P66" s="557">
        <f aca="true" t="shared" si="13" ref="P66:P71">O66/1000000</f>
        <v>0</v>
      </c>
      <c r="Q66" s="197"/>
    </row>
    <row r="67" spans="1:17" ht="15.75" customHeight="1">
      <c r="A67" s="517">
        <v>5</v>
      </c>
      <c r="B67" s="518" t="s">
        <v>136</v>
      </c>
      <c r="C67" s="523">
        <v>4864993</v>
      </c>
      <c r="D67" s="48" t="s">
        <v>13</v>
      </c>
      <c r="E67" s="49" t="s">
        <v>366</v>
      </c>
      <c r="F67" s="532">
        <v>-1000</v>
      </c>
      <c r="G67" s="473">
        <v>976761</v>
      </c>
      <c r="H67" s="557">
        <v>978767</v>
      </c>
      <c r="I67" s="557">
        <f t="shared" si="8"/>
        <v>-2006</v>
      </c>
      <c r="J67" s="557">
        <f t="shared" si="9"/>
        <v>2006000</v>
      </c>
      <c r="K67" s="557">
        <f t="shared" si="10"/>
        <v>2.006</v>
      </c>
      <c r="L67" s="473">
        <v>992116</v>
      </c>
      <c r="M67" s="557">
        <v>992116</v>
      </c>
      <c r="N67" s="557">
        <f t="shared" si="11"/>
        <v>0</v>
      </c>
      <c r="O67" s="557">
        <f t="shared" si="12"/>
        <v>0</v>
      </c>
      <c r="P67" s="557">
        <f t="shared" si="13"/>
        <v>0</v>
      </c>
      <c r="Q67" s="197"/>
    </row>
    <row r="68" spans="1:17" ht="15.75" customHeight="1">
      <c r="A68" s="517">
        <v>6</v>
      </c>
      <c r="B68" s="518" t="s">
        <v>137</v>
      </c>
      <c r="C68" s="523">
        <v>4864914</v>
      </c>
      <c r="D68" s="48" t="s">
        <v>13</v>
      </c>
      <c r="E68" s="49" t="s">
        <v>366</v>
      </c>
      <c r="F68" s="532">
        <v>-1000</v>
      </c>
      <c r="G68" s="473">
        <v>1630</v>
      </c>
      <c r="H68" s="557">
        <v>1642</v>
      </c>
      <c r="I68" s="557">
        <f t="shared" si="8"/>
        <v>-12</v>
      </c>
      <c r="J68" s="557">
        <f t="shared" si="9"/>
        <v>12000</v>
      </c>
      <c r="K68" s="557">
        <f t="shared" si="10"/>
        <v>0.012</v>
      </c>
      <c r="L68" s="473">
        <v>997195</v>
      </c>
      <c r="M68" s="557">
        <v>997585</v>
      </c>
      <c r="N68" s="557">
        <f t="shared" si="11"/>
        <v>-390</v>
      </c>
      <c r="O68" s="557">
        <f t="shared" si="12"/>
        <v>390000</v>
      </c>
      <c r="P68" s="557">
        <f t="shared" si="13"/>
        <v>0.39</v>
      </c>
      <c r="Q68" s="197"/>
    </row>
    <row r="69" spans="1:17" ht="15.75" customHeight="1">
      <c r="A69" s="517">
        <v>7</v>
      </c>
      <c r="B69" s="518" t="s">
        <v>138</v>
      </c>
      <c r="C69" s="523">
        <v>4865167</v>
      </c>
      <c r="D69" s="48" t="s">
        <v>13</v>
      </c>
      <c r="E69" s="49" t="s">
        <v>366</v>
      </c>
      <c r="F69" s="532">
        <v>-1000</v>
      </c>
      <c r="G69" s="473">
        <v>1147</v>
      </c>
      <c r="H69" s="557">
        <v>1051</v>
      </c>
      <c r="I69" s="557">
        <f t="shared" si="8"/>
        <v>96</v>
      </c>
      <c r="J69" s="557">
        <f t="shared" si="9"/>
        <v>-96000</v>
      </c>
      <c r="K69" s="557">
        <f t="shared" si="10"/>
        <v>-0.096</v>
      </c>
      <c r="L69" s="473">
        <v>984660</v>
      </c>
      <c r="M69" s="557">
        <v>984626</v>
      </c>
      <c r="N69" s="557">
        <f t="shared" si="11"/>
        <v>34</v>
      </c>
      <c r="O69" s="557">
        <f t="shared" si="12"/>
        <v>-34000</v>
      </c>
      <c r="P69" s="557">
        <f t="shared" si="13"/>
        <v>-0.034</v>
      </c>
      <c r="Q69" s="197"/>
    </row>
    <row r="70" spans="1:17" s="94" customFormat="1" ht="15">
      <c r="A70" s="618">
        <v>8</v>
      </c>
      <c r="B70" s="619" t="s">
        <v>139</v>
      </c>
      <c r="C70" s="620">
        <v>4864893</v>
      </c>
      <c r="D70" s="78" t="s">
        <v>13</v>
      </c>
      <c r="E70" s="79" t="s">
        <v>366</v>
      </c>
      <c r="F70" s="621">
        <v>-1000</v>
      </c>
      <c r="G70" s="665">
        <v>908</v>
      </c>
      <c r="H70" s="636">
        <v>965</v>
      </c>
      <c r="I70" s="622">
        <f t="shared" si="8"/>
        <v>-57</v>
      </c>
      <c r="J70" s="622">
        <f t="shared" si="9"/>
        <v>57000</v>
      </c>
      <c r="K70" s="622">
        <f t="shared" si="10"/>
        <v>0.057</v>
      </c>
      <c r="L70" s="665">
        <v>998004</v>
      </c>
      <c r="M70" s="636">
        <v>998688</v>
      </c>
      <c r="N70" s="622">
        <f t="shared" si="11"/>
        <v>-684</v>
      </c>
      <c r="O70" s="622">
        <f t="shared" si="12"/>
        <v>684000</v>
      </c>
      <c r="P70" s="622">
        <f t="shared" si="13"/>
        <v>0.684</v>
      </c>
      <c r="Q70" s="623"/>
    </row>
    <row r="71" spans="1:17" ht="15.75" customHeight="1">
      <c r="A71" s="517">
        <v>9</v>
      </c>
      <c r="B71" s="518" t="s">
        <v>140</v>
      </c>
      <c r="C71" s="523">
        <v>4864918</v>
      </c>
      <c r="D71" s="48" t="s">
        <v>13</v>
      </c>
      <c r="E71" s="49" t="s">
        <v>366</v>
      </c>
      <c r="F71" s="532">
        <v>-1000</v>
      </c>
      <c r="G71" s="473">
        <v>999903</v>
      </c>
      <c r="H71" s="557">
        <v>999921</v>
      </c>
      <c r="I71" s="557">
        <f t="shared" si="8"/>
        <v>-18</v>
      </c>
      <c r="J71" s="557">
        <f t="shared" si="9"/>
        <v>18000</v>
      </c>
      <c r="K71" s="557">
        <f t="shared" si="10"/>
        <v>0.018</v>
      </c>
      <c r="L71" s="473">
        <v>985187</v>
      </c>
      <c r="M71" s="557">
        <v>986074</v>
      </c>
      <c r="N71" s="557">
        <f t="shared" si="11"/>
        <v>-887</v>
      </c>
      <c r="O71" s="557">
        <f t="shared" si="12"/>
        <v>887000</v>
      </c>
      <c r="P71" s="557">
        <f t="shared" si="13"/>
        <v>0.887</v>
      </c>
      <c r="Q71" s="197"/>
    </row>
    <row r="72" spans="1:17" ht="15.75" customHeight="1">
      <c r="A72" s="517"/>
      <c r="B72" s="520" t="s">
        <v>141</v>
      </c>
      <c r="C72" s="523"/>
      <c r="D72" s="48"/>
      <c r="E72" s="48"/>
      <c r="F72" s="532"/>
      <c r="G72" s="473"/>
      <c r="H72" s="557"/>
      <c r="I72" s="557"/>
      <c r="J72" s="557"/>
      <c r="K72" s="557"/>
      <c r="L72" s="473"/>
      <c r="M72" s="557"/>
      <c r="N72" s="557"/>
      <c r="O72" s="557"/>
      <c r="P72" s="557"/>
      <c r="Q72" s="197"/>
    </row>
    <row r="73" spans="1:17" ht="15.75" customHeight="1">
      <c r="A73" s="517">
        <v>10</v>
      </c>
      <c r="B73" s="518" t="s">
        <v>142</v>
      </c>
      <c r="C73" s="523">
        <v>4864916</v>
      </c>
      <c r="D73" s="48" t="s">
        <v>13</v>
      </c>
      <c r="E73" s="49" t="s">
        <v>366</v>
      </c>
      <c r="F73" s="532">
        <v>-1000</v>
      </c>
      <c r="G73" s="473">
        <v>13769</v>
      </c>
      <c r="H73" s="557">
        <v>13835</v>
      </c>
      <c r="I73" s="557">
        <f>G73-H73</f>
        <v>-66</v>
      </c>
      <c r="J73" s="557">
        <f>$F73*I73</f>
        <v>66000</v>
      </c>
      <c r="K73" s="557">
        <f>J73/1000000</f>
        <v>0.066</v>
      </c>
      <c r="L73" s="473">
        <v>970622</v>
      </c>
      <c r="M73" s="557">
        <v>971544</v>
      </c>
      <c r="N73" s="557">
        <f>L73-M73</f>
        <v>-922</v>
      </c>
      <c r="O73" s="557">
        <f>$F73*N73</f>
        <v>922000</v>
      </c>
      <c r="P73" s="559">
        <f>O73/1000000</f>
        <v>0.922</v>
      </c>
      <c r="Q73" s="197"/>
    </row>
    <row r="74" spans="1:17" ht="15.75" customHeight="1">
      <c r="A74" s="517">
        <v>11</v>
      </c>
      <c r="B74" s="518" t="s">
        <v>143</v>
      </c>
      <c r="C74" s="523">
        <v>4864917</v>
      </c>
      <c r="D74" s="48" t="s">
        <v>13</v>
      </c>
      <c r="E74" s="49" t="s">
        <v>366</v>
      </c>
      <c r="F74" s="532">
        <v>-1000</v>
      </c>
      <c r="G74" s="473">
        <v>973140</v>
      </c>
      <c r="H74" s="557">
        <v>973555</v>
      </c>
      <c r="I74" s="557">
        <f>G74-H74</f>
        <v>-415</v>
      </c>
      <c r="J74" s="557">
        <f>$F74*I74</f>
        <v>415000</v>
      </c>
      <c r="K74" s="557">
        <f>J74/1000000</f>
        <v>0.415</v>
      </c>
      <c r="L74" s="473">
        <v>933461</v>
      </c>
      <c r="M74" s="557">
        <v>935701</v>
      </c>
      <c r="N74" s="557">
        <f>L74-M74</f>
        <v>-2240</v>
      </c>
      <c r="O74" s="557">
        <f>$F74*N74</f>
        <v>2240000</v>
      </c>
      <c r="P74" s="559">
        <f>O74/1000000</f>
        <v>2.24</v>
      </c>
      <c r="Q74" s="197"/>
    </row>
    <row r="75" spans="1:17" ht="15.75" customHeight="1">
      <c r="A75" s="517"/>
      <c r="B75" s="519" t="s">
        <v>144</v>
      </c>
      <c r="C75" s="523"/>
      <c r="D75" s="52"/>
      <c r="E75" s="52"/>
      <c r="F75" s="532"/>
      <c r="G75" s="473"/>
      <c r="H75" s="557"/>
      <c r="I75" s="557"/>
      <c r="J75" s="557"/>
      <c r="K75" s="557"/>
      <c r="L75" s="473"/>
      <c r="M75" s="557"/>
      <c r="N75" s="557"/>
      <c r="O75" s="557"/>
      <c r="P75" s="557"/>
      <c r="Q75" s="197"/>
    </row>
    <row r="76" spans="1:17" ht="15.75" customHeight="1">
      <c r="A76" s="517">
        <v>12</v>
      </c>
      <c r="B76" s="518" t="s">
        <v>145</v>
      </c>
      <c r="C76" s="523">
        <v>4865053</v>
      </c>
      <c r="D76" s="48" t="s">
        <v>13</v>
      </c>
      <c r="E76" s="49" t="s">
        <v>366</v>
      </c>
      <c r="F76" s="532">
        <v>-1000</v>
      </c>
      <c r="G76" s="473">
        <v>20993</v>
      </c>
      <c r="H76" s="557">
        <v>21219</v>
      </c>
      <c r="I76" s="557">
        <f>G76-H76</f>
        <v>-226</v>
      </c>
      <c r="J76" s="557">
        <f>$F76*I76</f>
        <v>226000</v>
      </c>
      <c r="K76" s="557">
        <f>J76/1000000</f>
        <v>0.226</v>
      </c>
      <c r="L76" s="473">
        <v>20636</v>
      </c>
      <c r="M76" s="557">
        <v>20736</v>
      </c>
      <c r="N76" s="557">
        <f>L76-M76</f>
        <v>-100</v>
      </c>
      <c r="O76" s="557">
        <f>$F76*N76</f>
        <v>100000</v>
      </c>
      <c r="P76" s="557">
        <f>O76/1000000</f>
        <v>0.1</v>
      </c>
      <c r="Q76" s="197"/>
    </row>
    <row r="77" spans="1:17" ht="15.75" customHeight="1">
      <c r="A77" s="517">
        <v>13</v>
      </c>
      <c r="B77" s="518" t="s">
        <v>146</v>
      </c>
      <c r="C77" s="523">
        <v>4864986</v>
      </c>
      <c r="D77" s="48" t="s">
        <v>13</v>
      </c>
      <c r="E77" s="49" t="s">
        <v>366</v>
      </c>
      <c r="F77" s="532">
        <v>-1000</v>
      </c>
      <c r="G77" s="473">
        <v>14714</v>
      </c>
      <c r="H77" s="474">
        <v>14832</v>
      </c>
      <c r="I77" s="474">
        <f>G77-H77</f>
        <v>-118</v>
      </c>
      <c r="J77" s="474">
        <f>$F77*I77</f>
        <v>118000</v>
      </c>
      <c r="K77" s="474">
        <f>J77/1000000</f>
        <v>0.118</v>
      </c>
      <c r="L77" s="473">
        <v>28816</v>
      </c>
      <c r="M77" s="474">
        <v>29044</v>
      </c>
      <c r="N77" s="474">
        <f>L77-M77</f>
        <v>-228</v>
      </c>
      <c r="O77" s="474">
        <f>$F77*N77</f>
        <v>228000</v>
      </c>
      <c r="P77" s="474">
        <f>O77/1000000</f>
        <v>0.228</v>
      </c>
      <c r="Q77" s="197"/>
    </row>
    <row r="78" spans="1:17" ht="15.75" customHeight="1">
      <c r="A78" s="517"/>
      <c r="B78" s="520" t="s">
        <v>151</v>
      </c>
      <c r="C78" s="523"/>
      <c r="D78" s="48"/>
      <c r="E78" s="48"/>
      <c r="F78" s="532"/>
      <c r="G78" s="558"/>
      <c r="H78" s="474"/>
      <c r="I78" s="474"/>
      <c r="J78" s="474"/>
      <c r="K78" s="474"/>
      <c r="L78" s="558"/>
      <c r="M78" s="474"/>
      <c r="N78" s="474"/>
      <c r="O78" s="474"/>
      <c r="P78" s="474"/>
      <c r="Q78" s="197"/>
    </row>
    <row r="79" spans="1:17" ht="15.75" customHeight="1" thickBot="1">
      <c r="A79" s="521">
        <v>14</v>
      </c>
      <c r="B79" s="522" t="s">
        <v>152</v>
      </c>
      <c r="C79" s="524">
        <v>4902528</v>
      </c>
      <c r="D79" s="119" t="s">
        <v>13</v>
      </c>
      <c r="E79" s="55" t="s">
        <v>366</v>
      </c>
      <c r="F79" s="534">
        <v>100</v>
      </c>
      <c r="G79" s="479">
        <v>11525</v>
      </c>
      <c r="H79" s="479">
        <v>11525</v>
      </c>
      <c r="I79" s="479">
        <f>G79-H79</f>
        <v>0</v>
      </c>
      <c r="J79" s="479">
        <f>$F79*I79</f>
        <v>0</v>
      </c>
      <c r="K79" s="479">
        <f>J79/1000000</f>
        <v>0</v>
      </c>
      <c r="L79" s="478">
        <v>4086</v>
      </c>
      <c r="M79" s="479">
        <v>4086</v>
      </c>
      <c r="N79" s="479">
        <f>L79-M79</f>
        <v>0</v>
      </c>
      <c r="O79" s="479">
        <f>$F79*N79</f>
        <v>0</v>
      </c>
      <c r="P79" s="479">
        <f>O79/1000000</f>
        <v>0</v>
      </c>
      <c r="Q79" s="198"/>
    </row>
    <row r="80" spans="1:16" ht="15.75" thickTop="1">
      <c r="A80" s="11"/>
      <c r="B80" s="20"/>
      <c r="C80" s="13"/>
      <c r="D80" s="14"/>
      <c r="E80" s="10"/>
      <c r="F80" s="455"/>
      <c r="G80" s="117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404" t="s">
        <v>267</v>
      </c>
      <c r="F81" s="264"/>
      <c r="I81" s="19"/>
      <c r="J81" s="19"/>
      <c r="K81" s="514">
        <f>SUM(K62:K79)</f>
        <v>5.816</v>
      </c>
      <c r="L81" s="21"/>
      <c r="N81" s="19"/>
      <c r="O81" s="19"/>
      <c r="P81" s="514">
        <f>SUM(P62:P79)</f>
        <v>9.826</v>
      </c>
    </row>
    <row r="82" spans="2:16" ht="18">
      <c r="B82" s="404"/>
      <c r="F82" s="264"/>
      <c r="I82" s="19"/>
      <c r="J82" s="19"/>
      <c r="K82" s="23"/>
      <c r="L82" s="21"/>
      <c r="N82" s="19"/>
      <c r="O82" s="19"/>
      <c r="P82" s="407"/>
    </row>
    <row r="83" spans="2:16" ht="18">
      <c r="B83" s="404" t="s">
        <v>154</v>
      </c>
      <c r="F83" s="264"/>
      <c r="I83" s="19"/>
      <c r="J83" s="19"/>
      <c r="K83" s="514">
        <f>SUM(K81:K82)</f>
        <v>5.816</v>
      </c>
      <c r="L83" s="21"/>
      <c r="N83" s="19"/>
      <c r="O83" s="19"/>
      <c r="P83" s="514">
        <f>SUM(P81:P82)</f>
        <v>9.826</v>
      </c>
    </row>
    <row r="84" spans="6:18" ht="15">
      <c r="F84" s="264"/>
      <c r="I84" s="19"/>
      <c r="J84" s="19"/>
      <c r="K84" s="23"/>
      <c r="L84" s="21"/>
      <c r="N84" s="19"/>
      <c r="O84" s="19"/>
      <c r="P84" s="23"/>
      <c r="R84">
        <v>6</v>
      </c>
    </row>
    <row r="85" spans="6:16" ht="15">
      <c r="F85" s="264"/>
      <c r="I85" s="19"/>
      <c r="J85" s="19"/>
      <c r="K85" s="23"/>
      <c r="L85" s="21"/>
      <c r="N85" s="19"/>
      <c r="O85" s="19"/>
      <c r="P85" s="23"/>
    </row>
    <row r="86" spans="6:18" ht="15">
      <c r="F86" s="264"/>
      <c r="I86" s="19"/>
      <c r="J86" s="19"/>
      <c r="K86" s="23"/>
      <c r="L86" s="21"/>
      <c r="N86" s="19"/>
      <c r="O86" s="19"/>
      <c r="P86" s="23"/>
      <c r="Q86" s="332" t="str">
        <f>NDPL!Q1</f>
        <v>NOVEMBER 2010</v>
      </c>
      <c r="R86" s="332"/>
    </row>
    <row r="87" spans="1:16" ht="18.75" thickBot="1">
      <c r="A87" s="424" t="s">
        <v>266</v>
      </c>
      <c r="F87" s="264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01/12/10</v>
      </c>
      <c r="H88" s="41" t="str">
        <f>NDPL!H5</f>
        <v>INTIAL READING 01/11/10</v>
      </c>
      <c r="I88" s="41" t="s">
        <v>4</v>
      </c>
      <c r="J88" s="41" t="s">
        <v>5</v>
      </c>
      <c r="K88" s="41" t="s">
        <v>6</v>
      </c>
      <c r="L88" s="43" t="str">
        <f>NDPL!G5</f>
        <v>FINAL READING 01/12/10</v>
      </c>
      <c r="M88" s="41" t="str">
        <f>NDPL!H5</f>
        <v>INTIAL READING 01/11/10</v>
      </c>
      <c r="N88" s="41" t="s">
        <v>4</v>
      </c>
      <c r="O88" s="41" t="s">
        <v>5</v>
      </c>
      <c r="P88" s="41" t="s">
        <v>6</v>
      </c>
      <c r="Q88" s="42" t="s">
        <v>329</v>
      </c>
    </row>
    <row r="89" spans="1:16" ht="17.25" thickBot="1" thickTop="1">
      <c r="A89" s="6"/>
      <c r="B89" s="51"/>
      <c r="C89" s="4"/>
      <c r="D89" s="4"/>
      <c r="E89" s="4"/>
      <c r="F89" s="458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515"/>
      <c r="B90" s="526" t="s">
        <v>35</v>
      </c>
      <c r="C90" s="527"/>
      <c r="D90" s="110"/>
      <c r="E90" s="120"/>
      <c r="F90" s="459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96"/>
    </row>
    <row r="91" spans="1:17" ht="15.75" customHeight="1">
      <c r="A91" s="517">
        <v>1</v>
      </c>
      <c r="B91" s="518" t="s">
        <v>38</v>
      </c>
      <c r="C91" s="523">
        <v>4864889</v>
      </c>
      <c r="D91" s="48" t="s">
        <v>13</v>
      </c>
      <c r="E91" s="49" t="s">
        <v>366</v>
      </c>
      <c r="F91" s="532">
        <v>-1000</v>
      </c>
      <c r="G91" s="560">
        <v>992450</v>
      </c>
      <c r="H91" s="553">
        <v>992329</v>
      </c>
      <c r="I91" s="553">
        <f>G91-H91</f>
        <v>121</v>
      </c>
      <c r="J91" s="553">
        <f aca="true" t="shared" si="14" ref="J91:J98">$F91*I91</f>
        <v>-121000</v>
      </c>
      <c r="K91" s="553">
        <f aca="true" t="shared" si="15" ref="K91:K98">J91/1000000</f>
        <v>-0.121</v>
      </c>
      <c r="L91" s="473">
        <v>998659</v>
      </c>
      <c r="M91" s="474">
        <v>998658</v>
      </c>
      <c r="N91" s="474">
        <f>L91-M91</f>
        <v>1</v>
      </c>
      <c r="O91" s="474">
        <f aca="true" t="shared" si="16" ref="O91:O98">$F91*N91</f>
        <v>-1000</v>
      </c>
      <c r="P91" s="474">
        <f aca="true" t="shared" si="17" ref="P91:P98">O91/1000000</f>
        <v>-0.001</v>
      </c>
      <c r="Q91" s="197"/>
    </row>
    <row r="92" spans="1:17" ht="15.75" customHeight="1">
      <c r="A92" s="517">
        <v>2</v>
      </c>
      <c r="B92" s="518" t="s">
        <v>39</v>
      </c>
      <c r="C92" s="523">
        <v>4864800</v>
      </c>
      <c r="D92" s="48" t="s">
        <v>13</v>
      </c>
      <c r="E92" s="49" t="s">
        <v>366</v>
      </c>
      <c r="F92" s="532">
        <v>-100</v>
      </c>
      <c r="G92" s="560">
        <v>993154</v>
      </c>
      <c r="H92" s="375">
        <v>991743</v>
      </c>
      <c r="I92" s="375">
        <f aca="true" t="shared" si="18" ref="I92:I98">G92-H92</f>
        <v>1411</v>
      </c>
      <c r="J92" s="375">
        <f t="shared" si="14"/>
        <v>-141100</v>
      </c>
      <c r="K92" s="375">
        <f t="shared" si="15"/>
        <v>-0.1411</v>
      </c>
      <c r="L92" s="476">
        <v>11906</v>
      </c>
      <c r="M92" s="477">
        <v>11898</v>
      </c>
      <c r="N92" s="474">
        <f aca="true" t="shared" si="19" ref="N92:N98">L92-M92</f>
        <v>8</v>
      </c>
      <c r="O92" s="474">
        <f t="shared" si="16"/>
        <v>-800</v>
      </c>
      <c r="P92" s="474">
        <f t="shared" si="17"/>
        <v>-0.0008</v>
      </c>
      <c r="Q92" s="197"/>
    </row>
    <row r="93" spans="1:17" ht="15.75" customHeight="1">
      <c r="A93" s="517"/>
      <c r="B93" s="520" t="s">
        <v>116</v>
      </c>
      <c r="C93" s="523"/>
      <c r="D93" s="48"/>
      <c r="E93" s="49"/>
      <c r="F93" s="532"/>
      <c r="G93" s="560"/>
      <c r="H93" s="553"/>
      <c r="I93" s="553"/>
      <c r="J93" s="553"/>
      <c r="K93" s="553"/>
      <c r="L93" s="473"/>
      <c r="M93" s="474"/>
      <c r="N93" s="474"/>
      <c r="O93" s="474"/>
      <c r="P93" s="474"/>
      <c r="Q93" s="197"/>
    </row>
    <row r="94" spans="1:17" ht="15.75" customHeight="1">
      <c r="A94" s="517">
        <v>3</v>
      </c>
      <c r="B94" s="453" t="s">
        <v>117</v>
      </c>
      <c r="C94" s="523">
        <v>4865136</v>
      </c>
      <c r="D94" s="52" t="s">
        <v>13</v>
      </c>
      <c r="E94" s="49" t="s">
        <v>366</v>
      </c>
      <c r="F94" s="532">
        <v>-100</v>
      </c>
      <c r="G94" s="560">
        <v>2680</v>
      </c>
      <c r="H94" s="553">
        <v>2228</v>
      </c>
      <c r="I94" s="553">
        <f t="shared" si="18"/>
        <v>452</v>
      </c>
      <c r="J94" s="553">
        <f t="shared" si="14"/>
        <v>-45200</v>
      </c>
      <c r="K94" s="553">
        <f t="shared" si="15"/>
        <v>-0.0452</v>
      </c>
      <c r="L94" s="473">
        <v>52964</v>
      </c>
      <c r="M94" s="474">
        <v>52856</v>
      </c>
      <c r="N94" s="474">
        <f t="shared" si="19"/>
        <v>108</v>
      </c>
      <c r="O94" s="474">
        <f t="shared" si="16"/>
        <v>-10800</v>
      </c>
      <c r="P94" s="477">
        <f t="shared" si="17"/>
        <v>-0.0108</v>
      </c>
      <c r="Q94" s="197"/>
    </row>
    <row r="95" spans="1:17" ht="15.75" customHeight="1">
      <c r="A95" s="517">
        <v>4</v>
      </c>
      <c r="B95" s="518" t="s">
        <v>118</v>
      </c>
      <c r="C95" s="523">
        <v>4865137</v>
      </c>
      <c r="D95" s="48" t="s">
        <v>13</v>
      </c>
      <c r="E95" s="49" t="s">
        <v>366</v>
      </c>
      <c r="F95" s="532">
        <v>-100</v>
      </c>
      <c r="G95" s="560">
        <v>5366</v>
      </c>
      <c r="H95" s="553">
        <v>2206</v>
      </c>
      <c r="I95" s="553">
        <f t="shared" si="18"/>
        <v>3160</v>
      </c>
      <c r="J95" s="553">
        <f t="shared" si="14"/>
        <v>-316000</v>
      </c>
      <c r="K95" s="553">
        <f t="shared" si="15"/>
        <v>-0.316</v>
      </c>
      <c r="L95" s="473">
        <v>111486</v>
      </c>
      <c r="M95" s="474">
        <v>111362</v>
      </c>
      <c r="N95" s="474">
        <f t="shared" si="19"/>
        <v>124</v>
      </c>
      <c r="O95" s="474">
        <f t="shared" si="16"/>
        <v>-12400</v>
      </c>
      <c r="P95" s="474">
        <f t="shared" si="17"/>
        <v>-0.0124</v>
      </c>
      <c r="Q95" s="197"/>
    </row>
    <row r="96" spans="1:17" ht="15.75" customHeight="1">
      <c r="A96" s="517">
        <v>5</v>
      </c>
      <c r="B96" s="518" t="s">
        <v>119</v>
      </c>
      <c r="C96" s="523">
        <v>4865138</v>
      </c>
      <c r="D96" s="48" t="s">
        <v>13</v>
      </c>
      <c r="E96" s="49" t="s">
        <v>366</v>
      </c>
      <c r="F96" s="532">
        <v>-100</v>
      </c>
      <c r="G96" s="560">
        <v>998174</v>
      </c>
      <c r="H96" s="375">
        <v>999308</v>
      </c>
      <c r="I96" s="553">
        <f t="shared" si="18"/>
        <v>-1134</v>
      </c>
      <c r="J96" s="553">
        <f t="shared" si="14"/>
        <v>113400</v>
      </c>
      <c r="K96" s="553">
        <f t="shared" si="15"/>
        <v>0.1134</v>
      </c>
      <c r="L96" s="473">
        <v>4303</v>
      </c>
      <c r="M96" s="477">
        <v>4314</v>
      </c>
      <c r="N96" s="474">
        <f t="shared" si="19"/>
        <v>-11</v>
      </c>
      <c r="O96" s="474">
        <f t="shared" si="16"/>
        <v>1100</v>
      </c>
      <c r="P96" s="474">
        <f t="shared" si="17"/>
        <v>0.0011</v>
      </c>
      <c r="Q96" s="197"/>
    </row>
    <row r="97" spans="1:17" ht="15.75" customHeight="1">
      <c r="A97" s="517">
        <v>6</v>
      </c>
      <c r="B97" s="518" t="s">
        <v>120</v>
      </c>
      <c r="C97" s="523">
        <v>4865139</v>
      </c>
      <c r="D97" s="48" t="s">
        <v>13</v>
      </c>
      <c r="E97" s="49" t="s">
        <v>366</v>
      </c>
      <c r="F97" s="532">
        <v>-100</v>
      </c>
      <c r="G97" s="560">
        <v>5661</v>
      </c>
      <c r="H97" s="375">
        <v>3584</v>
      </c>
      <c r="I97" s="553">
        <f t="shared" si="18"/>
        <v>2077</v>
      </c>
      <c r="J97" s="553">
        <f t="shared" si="14"/>
        <v>-207700</v>
      </c>
      <c r="K97" s="553">
        <f t="shared" si="15"/>
        <v>-0.2077</v>
      </c>
      <c r="L97" s="473">
        <v>73101</v>
      </c>
      <c r="M97" s="477">
        <v>72907</v>
      </c>
      <c r="N97" s="474">
        <f t="shared" si="19"/>
        <v>194</v>
      </c>
      <c r="O97" s="474">
        <f t="shared" si="16"/>
        <v>-19400</v>
      </c>
      <c r="P97" s="474">
        <f t="shared" si="17"/>
        <v>-0.0194</v>
      </c>
      <c r="Q97" s="197"/>
    </row>
    <row r="98" spans="1:17" ht="15.75" customHeight="1">
      <c r="A98" s="517">
        <v>7</v>
      </c>
      <c r="B98" s="518" t="s">
        <v>121</v>
      </c>
      <c r="C98" s="523">
        <v>4864948</v>
      </c>
      <c r="D98" s="48" t="s">
        <v>13</v>
      </c>
      <c r="E98" s="49" t="s">
        <v>366</v>
      </c>
      <c r="F98" s="532">
        <v>-1000</v>
      </c>
      <c r="G98" s="560">
        <v>32570</v>
      </c>
      <c r="H98" s="375">
        <v>31478</v>
      </c>
      <c r="I98" s="553">
        <f t="shared" si="18"/>
        <v>1092</v>
      </c>
      <c r="J98" s="553">
        <f t="shared" si="14"/>
        <v>-1092000</v>
      </c>
      <c r="K98" s="553">
        <f t="shared" si="15"/>
        <v>-1.092</v>
      </c>
      <c r="L98" s="473">
        <v>232</v>
      </c>
      <c r="M98" s="477">
        <v>232</v>
      </c>
      <c r="N98" s="474">
        <f t="shared" si="19"/>
        <v>0</v>
      </c>
      <c r="O98" s="474">
        <f t="shared" si="16"/>
        <v>0</v>
      </c>
      <c r="P98" s="474">
        <f t="shared" si="17"/>
        <v>0</v>
      </c>
      <c r="Q98" s="197"/>
    </row>
    <row r="99" spans="1:17" ht="15.75" customHeight="1">
      <c r="A99" s="517"/>
      <c r="B99" s="519" t="s">
        <v>122</v>
      </c>
      <c r="C99" s="523"/>
      <c r="D99" s="52"/>
      <c r="E99" s="52"/>
      <c r="F99" s="532"/>
      <c r="G99" s="560"/>
      <c r="H99" s="553"/>
      <c r="I99" s="553"/>
      <c r="J99" s="553"/>
      <c r="K99" s="553"/>
      <c r="L99" s="473"/>
      <c r="M99" s="474"/>
      <c r="N99" s="474"/>
      <c r="O99" s="474"/>
      <c r="P99" s="474"/>
      <c r="Q99" s="197"/>
    </row>
    <row r="100" spans="1:17" ht="15.75" customHeight="1">
      <c r="A100" s="517"/>
      <c r="B100" s="518"/>
      <c r="C100" s="523"/>
      <c r="D100" s="48"/>
      <c r="E100" s="48"/>
      <c r="F100" s="532"/>
      <c r="G100" s="560"/>
      <c r="H100" s="553"/>
      <c r="I100" s="553"/>
      <c r="J100" s="553"/>
      <c r="K100" s="553"/>
      <c r="L100" s="473"/>
      <c r="M100" s="474"/>
      <c r="N100" s="474"/>
      <c r="O100" s="474"/>
      <c r="P100" s="474"/>
      <c r="Q100" s="197"/>
    </row>
    <row r="101" spans="1:17" ht="15.75" customHeight="1">
      <c r="A101" s="517">
        <v>8</v>
      </c>
      <c r="B101" s="518" t="s">
        <v>123</v>
      </c>
      <c r="C101" s="523">
        <v>4864951</v>
      </c>
      <c r="D101" s="48" t="s">
        <v>13</v>
      </c>
      <c r="E101" s="49" t="s">
        <v>366</v>
      </c>
      <c r="F101" s="532">
        <v>-1000</v>
      </c>
      <c r="G101" s="437">
        <v>999948</v>
      </c>
      <c r="H101" s="464">
        <v>999981</v>
      </c>
      <c r="I101" s="553">
        <f>G101-H101</f>
        <v>-33</v>
      </c>
      <c r="J101" s="553">
        <f aca="true" t="shared" si="20" ref="J101:J108">$F101*I101</f>
        <v>33000</v>
      </c>
      <c r="K101" s="553">
        <f aca="true" t="shared" si="21" ref="K101:K108">J101/1000000</f>
        <v>0.033</v>
      </c>
      <c r="L101" s="440">
        <v>36330</v>
      </c>
      <c r="M101" s="464">
        <v>36474</v>
      </c>
      <c r="N101" s="474">
        <f>L101-M101</f>
        <v>-144</v>
      </c>
      <c r="O101" s="474">
        <f aca="true" t="shared" si="22" ref="O101:O108">$F101*N101</f>
        <v>144000</v>
      </c>
      <c r="P101" s="474">
        <f aca="true" t="shared" si="23" ref="P101:P108">O101/1000000</f>
        <v>0.144</v>
      </c>
      <c r="Q101" s="197"/>
    </row>
    <row r="102" spans="1:17" ht="15.75" customHeight="1">
      <c r="A102" s="517">
        <v>9</v>
      </c>
      <c r="B102" s="518" t="s">
        <v>124</v>
      </c>
      <c r="C102" s="523">
        <v>4902501</v>
      </c>
      <c r="D102" s="48" t="s">
        <v>13</v>
      </c>
      <c r="E102" s="49" t="s">
        <v>366</v>
      </c>
      <c r="F102" s="532">
        <v>-1333.33</v>
      </c>
      <c r="G102" s="437">
        <v>999927</v>
      </c>
      <c r="H102" s="436">
        <v>1000010</v>
      </c>
      <c r="I102" s="375">
        <f>G102-H102</f>
        <v>-83</v>
      </c>
      <c r="J102" s="375">
        <f t="shared" si="20"/>
        <v>110666.39</v>
      </c>
      <c r="K102" s="375">
        <f t="shared" si="21"/>
        <v>0.11066639</v>
      </c>
      <c r="L102" s="443">
        <v>688</v>
      </c>
      <c r="M102" s="436">
        <v>733</v>
      </c>
      <c r="N102" s="477">
        <f>L102-M102</f>
        <v>-45</v>
      </c>
      <c r="O102" s="474">
        <f t="shared" si="22"/>
        <v>59999.85</v>
      </c>
      <c r="P102" s="474">
        <f t="shared" si="23"/>
        <v>0.05999985</v>
      </c>
      <c r="Q102" s="197" t="s">
        <v>393</v>
      </c>
    </row>
    <row r="103" spans="1:17" ht="15.75" customHeight="1">
      <c r="A103" s="517"/>
      <c r="B103" s="518"/>
      <c r="C103" s="523"/>
      <c r="D103" s="48"/>
      <c r="E103" s="49"/>
      <c r="F103" s="532"/>
      <c r="G103" s="437"/>
      <c r="H103" s="436"/>
      <c r="I103" s="375"/>
      <c r="J103" s="375"/>
      <c r="K103" s="375"/>
      <c r="L103" s="443"/>
      <c r="M103" s="436"/>
      <c r="N103" s="477"/>
      <c r="O103" s="474"/>
      <c r="P103" s="474"/>
      <c r="Q103" s="197"/>
    </row>
    <row r="104" spans="1:17" ht="15.75" customHeight="1">
      <c r="A104" s="517"/>
      <c r="B104" s="520" t="s">
        <v>125</v>
      </c>
      <c r="C104" s="523"/>
      <c r="D104" s="48"/>
      <c r="E104" s="48"/>
      <c r="F104" s="532"/>
      <c r="G104" s="560"/>
      <c r="H104" s="553"/>
      <c r="I104" s="553"/>
      <c r="J104" s="553"/>
      <c r="K104" s="553"/>
      <c r="L104" s="473"/>
      <c r="M104" s="474"/>
      <c r="N104" s="474"/>
      <c r="O104" s="474"/>
      <c r="P104" s="474"/>
      <c r="Q104" s="197"/>
    </row>
    <row r="105" spans="1:17" ht="15.75" customHeight="1">
      <c r="A105" s="517">
        <v>10</v>
      </c>
      <c r="B105" s="453" t="s">
        <v>50</v>
      </c>
      <c r="C105" s="523">
        <v>4864843</v>
      </c>
      <c r="D105" s="52" t="s">
        <v>13</v>
      </c>
      <c r="E105" s="49" t="s">
        <v>366</v>
      </c>
      <c r="F105" s="532">
        <v>-1000</v>
      </c>
      <c r="G105" s="560">
        <v>389</v>
      </c>
      <c r="H105" s="553">
        <v>349</v>
      </c>
      <c r="I105" s="553">
        <f>G105-H105</f>
        <v>40</v>
      </c>
      <c r="J105" s="553">
        <f t="shared" si="20"/>
        <v>-40000</v>
      </c>
      <c r="K105" s="553">
        <f t="shared" si="21"/>
        <v>-0.04</v>
      </c>
      <c r="L105" s="473">
        <v>12960</v>
      </c>
      <c r="M105" s="474">
        <v>12741</v>
      </c>
      <c r="N105" s="474">
        <f>L105-M105</f>
        <v>219</v>
      </c>
      <c r="O105" s="474">
        <f t="shared" si="22"/>
        <v>-219000</v>
      </c>
      <c r="P105" s="474">
        <f t="shared" si="23"/>
        <v>-0.219</v>
      </c>
      <c r="Q105" s="197"/>
    </row>
    <row r="106" spans="1:17" ht="15.75" customHeight="1">
      <c r="A106" s="517">
        <v>11</v>
      </c>
      <c r="B106" s="518" t="s">
        <v>51</v>
      </c>
      <c r="C106" s="523">
        <v>4864844</v>
      </c>
      <c r="D106" s="48" t="s">
        <v>13</v>
      </c>
      <c r="E106" s="49" t="s">
        <v>366</v>
      </c>
      <c r="F106" s="532">
        <v>-1000</v>
      </c>
      <c r="G106" s="560">
        <v>998942</v>
      </c>
      <c r="H106" s="553">
        <v>998947</v>
      </c>
      <c r="I106" s="553">
        <f>G106-H106</f>
        <v>-5</v>
      </c>
      <c r="J106" s="553">
        <f t="shared" si="20"/>
        <v>5000</v>
      </c>
      <c r="K106" s="553">
        <f t="shared" si="21"/>
        <v>0.005</v>
      </c>
      <c r="L106" s="473">
        <v>3207</v>
      </c>
      <c r="M106" s="474">
        <v>3146</v>
      </c>
      <c r="N106" s="474">
        <f>L106-M106</f>
        <v>61</v>
      </c>
      <c r="O106" s="474">
        <f t="shared" si="22"/>
        <v>-61000</v>
      </c>
      <c r="P106" s="474">
        <f t="shared" si="23"/>
        <v>-0.061</v>
      </c>
      <c r="Q106" s="197"/>
    </row>
    <row r="107" spans="1:17" ht="15.75" customHeight="1">
      <c r="A107" s="517"/>
      <c r="B107" s="520" t="s">
        <v>52</v>
      </c>
      <c r="C107" s="523"/>
      <c r="D107" s="48"/>
      <c r="E107" s="48"/>
      <c r="F107" s="532"/>
      <c r="G107" s="560"/>
      <c r="H107" s="553"/>
      <c r="I107" s="553"/>
      <c r="J107" s="553"/>
      <c r="K107" s="553"/>
      <c r="L107" s="473"/>
      <c r="M107" s="474"/>
      <c r="N107" s="474"/>
      <c r="O107" s="474"/>
      <c r="P107" s="474"/>
      <c r="Q107" s="197"/>
    </row>
    <row r="108" spans="1:17" ht="15.75" customHeight="1">
      <c r="A108" s="517">
        <v>12</v>
      </c>
      <c r="B108" s="518" t="s">
        <v>89</v>
      </c>
      <c r="C108" s="523">
        <v>4865169</v>
      </c>
      <c r="D108" s="48" t="s">
        <v>13</v>
      </c>
      <c r="E108" s="49" t="s">
        <v>366</v>
      </c>
      <c r="F108" s="532">
        <v>-1000</v>
      </c>
      <c r="G108" s="560">
        <v>177</v>
      </c>
      <c r="H108" s="553">
        <v>54</v>
      </c>
      <c r="I108" s="553">
        <f>G108-H108</f>
        <v>123</v>
      </c>
      <c r="J108" s="553">
        <f t="shared" si="20"/>
        <v>-123000</v>
      </c>
      <c r="K108" s="553">
        <f t="shared" si="21"/>
        <v>-0.123</v>
      </c>
      <c r="L108" s="473">
        <v>50188</v>
      </c>
      <c r="M108" s="474">
        <v>49878</v>
      </c>
      <c r="N108" s="474">
        <f>L108-M108</f>
        <v>310</v>
      </c>
      <c r="O108" s="474">
        <f t="shared" si="22"/>
        <v>-310000</v>
      </c>
      <c r="P108" s="474">
        <f t="shared" si="23"/>
        <v>-0.31</v>
      </c>
      <c r="Q108" s="197"/>
    </row>
    <row r="109" spans="1:17" ht="15.75" customHeight="1">
      <c r="A109" s="517"/>
      <c r="B109" s="519" t="s">
        <v>56</v>
      </c>
      <c r="C109" s="498"/>
      <c r="D109" s="52"/>
      <c r="E109" s="52"/>
      <c r="F109" s="532"/>
      <c r="G109" s="560"/>
      <c r="H109" s="561"/>
      <c r="I109" s="561"/>
      <c r="J109" s="561"/>
      <c r="K109" s="553"/>
      <c r="L109" s="476"/>
      <c r="M109" s="557"/>
      <c r="N109" s="557"/>
      <c r="O109" s="557"/>
      <c r="P109" s="474"/>
      <c r="Q109" s="245"/>
    </row>
    <row r="110" spans="1:17" ht="15.75" customHeight="1">
      <c r="A110" s="517"/>
      <c r="B110" s="519" t="s">
        <v>57</v>
      </c>
      <c r="C110" s="498"/>
      <c r="D110" s="52"/>
      <c r="E110" s="52"/>
      <c r="F110" s="532"/>
      <c r="G110" s="560"/>
      <c r="H110" s="561"/>
      <c r="I110" s="561"/>
      <c r="J110" s="561"/>
      <c r="K110" s="553"/>
      <c r="L110" s="476"/>
      <c r="M110" s="557"/>
      <c r="N110" s="557"/>
      <c r="O110" s="557"/>
      <c r="P110" s="474"/>
      <c r="Q110" s="245"/>
    </row>
    <row r="111" spans="1:17" ht="15.75" customHeight="1">
      <c r="A111" s="525"/>
      <c r="B111" s="528" t="s">
        <v>70</v>
      </c>
      <c r="C111" s="523"/>
      <c r="D111" s="52"/>
      <c r="E111" s="52"/>
      <c r="F111" s="532"/>
      <c r="G111" s="560"/>
      <c r="H111" s="553"/>
      <c r="I111" s="553"/>
      <c r="J111" s="553"/>
      <c r="K111" s="553"/>
      <c r="L111" s="476"/>
      <c r="M111" s="474"/>
      <c r="N111" s="474"/>
      <c r="O111" s="474"/>
      <c r="P111" s="474"/>
      <c r="Q111" s="245"/>
    </row>
    <row r="112" spans="1:17" ht="15.75" customHeight="1">
      <c r="A112" s="525">
        <v>13</v>
      </c>
      <c r="B112" s="529" t="s">
        <v>71</v>
      </c>
      <c r="C112" s="523">
        <v>4902529</v>
      </c>
      <c r="D112" s="48" t="s">
        <v>13</v>
      </c>
      <c r="E112" s="49" t="s">
        <v>366</v>
      </c>
      <c r="F112" s="532">
        <v>-500</v>
      </c>
      <c r="G112" s="473">
        <v>3196</v>
      </c>
      <c r="H112" s="553">
        <v>3077</v>
      </c>
      <c r="I112" s="553">
        <f>G112-H112</f>
        <v>119</v>
      </c>
      <c r="J112" s="553">
        <f>$F112*I112</f>
        <v>-59500</v>
      </c>
      <c r="K112" s="553">
        <f>J112/1000000</f>
        <v>-0.0595</v>
      </c>
      <c r="L112" s="473">
        <v>25778</v>
      </c>
      <c r="M112" s="474">
        <v>25693</v>
      </c>
      <c r="N112" s="474">
        <f>L112-M112</f>
        <v>85</v>
      </c>
      <c r="O112" s="474">
        <f>$F112*N112</f>
        <v>-42500</v>
      </c>
      <c r="P112" s="474">
        <f>O112/1000000</f>
        <v>-0.0425</v>
      </c>
      <c r="Q112" s="197"/>
    </row>
    <row r="113" spans="1:17" ht="15.75" customHeight="1">
      <c r="A113" s="525">
        <v>14</v>
      </c>
      <c r="B113" s="529" t="s">
        <v>72</v>
      </c>
      <c r="C113" s="523">
        <v>4902530</v>
      </c>
      <c r="D113" s="48" t="s">
        <v>13</v>
      </c>
      <c r="E113" s="49" t="s">
        <v>366</v>
      </c>
      <c r="F113" s="532">
        <v>-500</v>
      </c>
      <c r="G113" s="473">
        <v>2975</v>
      </c>
      <c r="H113" s="553">
        <v>2878</v>
      </c>
      <c r="I113" s="553">
        <f aca="true" t="shared" si="24" ref="I113:I125">G113-H113</f>
        <v>97</v>
      </c>
      <c r="J113" s="553">
        <f aca="true" t="shared" si="25" ref="J113:J129">$F113*I113</f>
        <v>-48500</v>
      </c>
      <c r="K113" s="553">
        <f aca="true" t="shared" si="26" ref="K113:K129">J113/1000000</f>
        <v>-0.0485</v>
      </c>
      <c r="L113" s="473">
        <v>17581</v>
      </c>
      <c r="M113" s="474">
        <v>17531</v>
      </c>
      <c r="N113" s="474">
        <f aca="true" t="shared" si="27" ref="N113:N125">L113-M113</f>
        <v>50</v>
      </c>
      <c r="O113" s="474">
        <f aca="true" t="shared" si="28" ref="O113:O129">$F113*N113</f>
        <v>-25000</v>
      </c>
      <c r="P113" s="474">
        <f aca="true" t="shared" si="29" ref="P113:P129">O113/1000000</f>
        <v>-0.025</v>
      </c>
      <c r="Q113" s="197"/>
    </row>
    <row r="114" spans="1:17" ht="15.75" customHeight="1">
      <c r="A114" s="525">
        <v>15</v>
      </c>
      <c r="B114" s="529" t="s">
        <v>73</v>
      </c>
      <c r="C114" s="523">
        <v>4902531</v>
      </c>
      <c r="D114" s="48" t="s">
        <v>13</v>
      </c>
      <c r="E114" s="49" t="s">
        <v>366</v>
      </c>
      <c r="F114" s="532">
        <v>-500</v>
      </c>
      <c r="G114" s="473">
        <v>2970</v>
      </c>
      <c r="H114" s="553">
        <v>2877</v>
      </c>
      <c r="I114" s="553">
        <f t="shared" si="24"/>
        <v>93</v>
      </c>
      <c r="J114" s="553">
        <f t="shared" si="25"/>
        <v>-46500</v>
      </c>
      <c r="K114" s="553">
        <f t="shared" si="26"/>
        <v>-0.0465</v>
      </c>
      <c r="L114" s="473">
        <v>11941</v>
      </c>
      <c r="M114" s="474">
        <v>11926</v>
      </c>
      <c r="N114" s="474">
        <f t="shared" si="27"/>
        <v>15</v>
      </c>
      <c r="O114" s="474">
        <f t="shared" si="28"/>
        <v>-7500</v>
      </c>
      <c r="P114" s="474">
        <f t="shared" si="29"/>
        <v>-0.0075</v>
      </c>
      <c r="Q114" s="197"/>
    </row>
    <row r="115" spans="1:17" ht="15.75" customHeight="1">
      <c r="A115" s="525">
        <v>16</v>
      </c>
      <c r="B115" s="529" t="s">
        <v>74</v>
      </c>
      <c r="C115" s="523">
        <v>4902532</v>
      </c>
      <c r="D115" s="48" t="s">
        <v>13</v>
      </c>
      <c r="E115" s="49" t="s">
        <v>366</v>
      </c>
      <c r="F115" s="532">
        <v>-500</v>
      </c>
      <c r="G115" s="473">
        <v>3005</v>
      </c>
      <c r="H115" s="375">
        <v>2948</v>
      </c>
      <c r="I115" s="553">
        <f t="shared" si="24"/>
        <v>57</v>
      </c>
      <c r="J115" s="553">
        <f t="shared" si="25"/>
        <v>-28500</v>
      </c>
      <c r="K115" s="553">
        <f t="shared" si="26"/>
        <v>-0.0285</v>
      </c>
      <c r="L115" s="476">
        <v>13589</v>
      </c>
      <c r="M115" s="477">
        <v>13555</v>
      </c>
      <c r="N115" s="474">
        <f t="shared" si="27"/>
        <v>34</v>
      </c>
      <c r="O115" s="474">
        <f t="shared" si="28"/>
        <v>-17000</v>
      </c>
      <c r="P115" s="474">
        <f t="shared" si="29"/>
        <v>-0.017</v>
      </c>
      <c r="Q115" s="197"/>
    </row>
    <row r="116" spans="1:17" ht="15.75" customHeight="1">
      <c r="A116" s="525"/>
      <c r="B116" s="528" t="s">
        <v>35</v>
      </c>
      <c r="C116" s="523"/>
      <c r="D116" s="52"/>
      <c r="E116" s="52"/>
      <c r="F116" s="532"/>
      <c r="G116" s="560"/>
      <c r="H116" s="553"/>
      <c r="I116" s="553"/>
      <c r="J116" s="553"/>
      <c r="K116" s="553"/>
      <c r="L116" s="473"/>
      <c r="M116" s="474"/>
      <c r="N116" s="474"/>
      <c r="O116" s="474"/>
      <c r="P116" s="474"/>
      <c r="Q116" s="197"/>
    </row>
    <row r="117" spans="1:17" ht="15.75" customHeight="1">
      <c r="A117" s="525">
        <v>17</v>
      </c>
      <c r="B117" s="530" t="s">
        <v>75</v>
      </c>
      <c r="C117" s="531">
        <v>4864807</v>
      </c>
      <c r="D117" s="48" t="s">
        <v>13</v>
      </c>
      <c r="E117" s="49" t="s">
        <v>366</v>
      </c>
      <c r="F117" s="532">
        <v>-100</v>
      </c>
      <c r="G117" s="476">
        <v>79487</v>
      </c>
      <c r="H117" s="375">
        <v>73751</v>
      </c>
      <c r="I117" s="553">
        <f t="shared" si="24"/>
        <v>5736</v>
      </c>
      <c r="J117" s="553">
        <f t="shared" si="25"/>
        <v>-573600</v>
      </c>
      <c r="K117" s="553">
        <f t="shared" si="26"/>
        <v>-0.5736</v>
      </c>
      <c r="L117" s="476">
        <v>25627</v>
      </c>
      <c r="M117" s="477">
        <v>25579</v>
      </c>
      <c r="N117" s="474">
        <f t="shared" si="27"/>
        <v>48</v>
      </c>
      <c r="O117" s="474">
        <f t="shared" si="28"/>
        <v>-4800</v>
      </c>
      <c r="P117" s="474">
        <f t="shared" si="29"/>
        <v>-0.0048</v>
      </c>
      <c r="Q117" s="197"/>
    </row>
    <row r="118" spans="1:17" ht="15.75" customHeight="1">
      <c r="A118" s="525">
        <v>18</v>
      </c>
      <c r="B118" s="530" t="s">
        <v>150</v>
      </c>
      <c r="C118" s="531">
        <v>4865086</v>
      </c>
      <c r="D118" s="48" t="s">
        <v>13</v>
      </c>
      <c r="E118" s="49" t="s">
        <v>366</v>
      </c>
      <c r="F118" s="532">
        <v>-100</v>
      </c>
      <c r="G118" s="476">
        <v>7124</v>
      </c>
      <c r="H118" s="375">
        <v>6943</v>
      </c>
      <c r="I118" s="553">
        <f t="shared" si="24"/>
        <v>181</v>
      </c>
      <c r="J118" s="553">
        <f t="shared" si="25"/>
        <v>-18100</v>
      </c>
      <c r="K118" s="553">
        <f t="shared" si="26"/>
        <v>-0.0181</v>
      </c>
      <c r="L118" s="476">
        <v>26030</v>
      </c>
      <c r="M118" s="477">
        <v>25876</v>
      </c>
      <c r="N118" s="474">
        <f t="shared" si="27"/>
        <v>154</v>
      </c>
      <c r="O118" s="474">
        <f t="shared" si="28"/>
        <v>-15400</v>
      </c>
      <c r="P118" s="474">
        <f t="shared" si="29"/>
        <v>-0.0154</v>
      </c>
      <c r="Q118" s="197"/>
    </row>
    <row r="119" spans="1:17" ht="15.75" customHeight="1">
      <c r="A119" s="517"/>
      <c r="B119" s="520" t="s">
        <v>76</v>
      </c>
      <c r="C119" s="523"/>
      <c r="D119" s="48"/>
      <c r="E119" s="48"/>
      <c r="F119" s="532"/>
      <c r="G119" s="560"/>
      <c r="H119" s="553"/>
      <c r="I119" s="553"/>
      <c r="J119" s="553"/>
      <c r="K119" s="553"/>
      <c r="L119" s="473"/>
      <c r="M119" s="474"/>
      <c r="N119" s="474"/>
      <c r="O119" s="474"/>
      <c r="P119" s="474"/>
      <c r="Q119" s="197"/>
    </row>
    <row r="120" spans="1:17" ht="15.75" customHeight="1">
      <c r="A120" s="517">
        <v>19</v>
      </c>
      <c r="B120" s="518" t="s">
        <v>69</v>
      </c>
      <c r="C120" s="523">
        <v>4902535</v>
      </c>
      <c r="D120" s="48" t="s">
        <v>13</v>
      </c>
      <c r="E120" s="49" t="s">
        <v>366</v>
      </c>
      <c r="F120" s="532">
        <v>-100</v>
      </c>
      <c r="G120" s="473">
        <v>999468</v>
      </c>
      <c r="H120" s="375">
        <v>999564</v>
      </c>
      <c r="I120" s="553">
        <f t="shared" si="24"/>
        <v>-96</v>
      </c>
      <c r="J120" s="553">
        <f t="shared" si="25"/>
        <v>9600</v>
      </c>
      <c r="K120" s="553">
        <f t="shared" si="26"/>
        <v>0.0096</v>
      </c>
      <c r="L120" s="473">
        <v>4654</v>
      </c>
      <c r="M120" s="477">
        <v>4633</v>
      </c>
      <c r="N120" s="474">
        <f t="shared" si="27"/>
        <v>21</v>
      </c>
      <c r="O120" s="474">
        <f t="shared" si="28"/>
        <v>-2100</v>
      </c>
      <c r="P120" s="474">
        <f t="shared" si="29"/>
        <v>-0.0021</v>
      </c>
      <c r="Q120" s="197"/>
    </row>
    <row r="121" spans="1:17" ht="15.75" customHeight="1">
      <c r="A121" s="517">
        <v>20</v>
      </c>
      <c r="B121" s="518" t="s">
        <v>77</v>
      </c>
      <c r="C121" s="523">
        <v>4902536</v>
      </c>
      <c r="D121" s="48" t="s">
        <v>13</v>
      </c>
      <c r="E121" s="49" t="s">
        <v>366</v>
      </c>
      <c r="F121" s="532">
        <v>-100</v>
      </c>
      <c r="G121" s="473">
        <v>940</v>
      </c>
      <c r="H121" s="375">
        <v>793</v>
      </c>
      <c r="I121" s="553">
        <f t="shared" si="24"/>
        <v>147</v>
      </c>
      <c r="J121" s="553">
        <f t="shared" si="25"/>
        <v>-14700</v>
      </c>
      <c r="K121" s="553">
        <f t="shared" si="26"/>
        <v>-0.0147</v>
      </c>
      <c r="L121" s="473">
        <v>11361</v>
      </c>
      <c r="M121" s="477">
        <v>11326</v>
      </c>
      <c r="N121" s="474">
        <f t="shared" si="27"/>
        <v>35</v>
      </c>
      <c r="O121" s="474">
        <f t="shared" si="28"/>
        <v>-3500</v>
      </c>
      <c r="P121" s="474">
        <f t="shared" si="29"/>
        <v>-0.0035</v>
      </c>
      <c r="Q121" s="197"/>
    </row>
    <row r="122" spans="1:17" ht="15.75" customHeight="1">
      <c r="A122" s="517">
        <v>21</v>
      </c>
      <c r="B122" s="518" t="s">
        <v>90</v>
      </c>
      <c r="C122" s="523">
        <v>4902537</v>
      </c>
      <c r="D122" s="48" t="s">
        <v>13</v>
      </c>
      <c r="E122" s="49" t="s">
        <v>366</v>
      </c>
      <c r="F122" s="532">
        <v>-100</v>
      </c>
      <c r="G122" s="473">
        <v>3111</v>
      </c>
      <c r="H122" s="375">
        <v>2595</v>
      </c>
      <c r="I122" s="553">
        <f t="shared" si="24"/>
        <v>516</v>
      </c>
      <c r="J122" s="553">
        <f t="shared" si="25"/>
        <v>-51600</v>
      </c>
      <c r="K122" s="553">
        <f t="shared" si="26"/>
        <v>-0.0516</v>
      </c>
      <c r="L122" s="473">
        <v>43761</v>
      </c>
      <c r="M122" s="477">
        <v>43661</v>
      </c>
      <c r="N122" s="474">
        <f t="shared" si="27"/>
        <v>100</v>
      </c>
      <c r="O122" s="474">
        <f t="shared" si="28"/>
        <v>-10000</v>
      </c>
      <c r="P122" s="474">
        <f t="shared" si="29"/>
        <v>-0.01</v>
      </c>
      <c r="Q122" s="197"/>
    </row>
    <row r="123" spans="1:17" ht="15.75" customHeight="1">
      <c r="A123" s="517">
        <v>22</v>
      </c>
      <c r="B123" s="518" t="s">
        <v>78</v>
      </c>
      <c r="C123" s="523">
        <v>4902538</v>
      </c>
      <c r="D123" s="48" t="s">
        <v>13</v>
      </c>
      <c r="E123" s="49" t="s">
        <v>366</v>
      </c>
      <c r="F123" s="532">
        <v>-100</v>
      </c>
      <c r="G123" s="473">
        <v>5821</v>
      </c>
      <c r="H123" s="375">
        <v>5415</v>
      </c>
      <c r="I123" s="553">
        <f t="shared" si="24"/>
        <v>406</v>
      </c>
      <c r="J123" s="553">
        <f t="shared" si="25"/>
        <v>-40600</v>
      </c>
      <c r="K123" s="553">
        <f t="shared" si="26"/>
        <v>-0.0406</v>
      </c>
      <c r="L123" s="473">
        <v>18762</v>
      </c>
      <c r="M123" s="477">
        <v>18716</v>
      </c>
      <c r="N123" s="474">
        <f t="shared" si="27"/>
        <v>46</v>
      </c>
      <c r="O123" s="474">
        <f t="shared" si="28"/>
        <v>-4600</v>
      </c>
      <c r="P123" s="474">
        <f t="shared" si="29"/>
        <v>-0.0046</v>
      </c>
      <c r="Q123" s="197"/>
    </row>
    <row r="124" spans="1:17" ht="15.75" customHeight="1">
      <c r="A124" s="517">
        <v>23</v>
      </c>
      <c r="B124" s="518" t="s">
        <v>79</v>
      </c>
      <c r="C124" s="523">
        <v>4902539</v>
      </c>
      <c r="D124" s="48" t="s">
        <v>13</v>
      </c>
      <c r="E124" s="49" t="s">
        <v>366</v>
      </c>
      <c r="F124" s="532">
        <v>-100</v>
      </c>
      <c r="G124" s="473">
        <v>999904</v>
      </c>
      <c r="H124" s="375">
        <v>999939</v>
      </c>
      <c r="I124" s="553">
        <f t="shared" si="24"/>
        <v>-35</v>
      </c>
      <c r="J124" s="553">
        <f t="shared" si="25"/>
        <v>3500</v>
      </c>
      <c r="K124" s="553">
        <f t="shared" si="26"/>
        <v>0.0035</v>
      </c>
      <c r="L124" s="473">
        <v>284</v>
      </c>
      <c r="M124" s="477">
        <v>273</v>
      </c>
      <c r="N124" s="474">
        <f t="shared" si="27"/>
        <v>11</v>
      </c>
      <c r="O124" s="474">
        <f t="shared" si="28"/>
        <v>-1100</v>
      </c>
      <c r="P124" s="474">
        <f t="shared" si="29"/>
        <v>-0.0011</v>
      </c>
      <c r="Q124" s="197"/>
    </row>
    <row r="125" spans="1:17" ht="15.75" customHeight="1">
      <c r="A125" s="517">
        <v>24</v>
      </c>
      <c r="B125" s="518" t="s">
        <v>65</v>
      </c>
      <c r="C125" s="523">
        <v>4902540</v>
      </c>
      <c r="D125" s="48" t="s">
        <v>13</v>
      </c>
      <c r="E125" s="49" t="s">
        <v>366</v>
      </c>
      <c r="F125" s="532">
        <v>-100</v>
      </c>
      <c r="G125" s="473">
        <v>15</v>
      </c>
      <c r="H125" s="375">
        <v>15</v>
      </c>
      <c r="I125" s="553">
        <f t="shared" si="24"/>
        <v>0</v>
      </c>
      <c r="J125" s="553">
        <f t="shared" si="25"/>
        <v>0</v>
      </c>
      <c r="K125" s="553">
        <f t="shared" si="26"/>
        <v>0</v>
      </c>
      <c r="L125" s="473">
        <v>13398</v>
      </c>
      <c r="M125" s="477">
        <v>13398</v>
      </c>
      <c r="N125" s="474">
        <f t="shared" si="27"/>
        <v>0</v>
      </c>
      <c r="O125" s="474">
        <f t="shared" si="28"/>
        <v>0</v>
      </c>
      <c r="P125" s="474">
        <f t="shared" si="29"/>
        <v>0</v>
      </c>
      <c r="Q125" s="197"/>
    </row>
    <row r="126" spans="1:17" ht="15.75" customHeight="1">
      <c r="A126" s="517"/>
      <c r="B126" s="520" t="s">
        <v>80</v>
      </c>
      <c r="C126" s="523"/>
      <c r="D126" s="48"/>
      <c r="E126" s="48"/>
      <c r="F126" s="532"/>
      <c r="G126" s="560"/>
      <c r="H126" s="553"/>
      <c r="I126" s="553"/>
      <c r="J126" s="553"/>
      <c r="K126" s="553"/>
      <c r="L126" s="473"/>
      <c r="M126" s="474"/>
      <c r="N126" s="474"/>
      <c r="O126" s="474"/>
      <c r="P126" s="474"/>
      <c r="Q126" s="197"/>
    </row>
    <row r="127" spans="1:17" ht="15.75" customHeight="1">
      <c r="A127" s="517">
        <v>25</v>
      </c>
      <c r="B127" s="518" t="s">
        <v>81</v>
      </c>
      <c r="C127" s="523">
        <v>4902541</v>
      </c>
      <c r="D127" s="48" t="s">
        <v>13</v>
      </c>
      <c r="E127" s="49" t="s">
        <v>366</v>
      </c>
      <c r="F127" s="532">
        <v>-100</v>
      </c>
      <c r="G127" s="473">
        <v>662</v>
      </c>
      <c r="H127" s="375">
        <v>578</v>
      </c>
      <c r="I127" s="553">
        <f>G127-H127</f>
        <v>84</v>
      </c>
      <c r="J127" s="553">
        <f t="shared" si="25"/>
        <v>-8400</v>
      </c>
      <c r="K127" s="553">
        <f t="shared" si="26"/>
        <v>-0.0084</v>
      </c>
      <c r="L127" s="473">
        <v>53013</v>
      </c>
      <c r="M127" s="477">
        <v>52383</v>
      </c>
      <c r="N127" s="474">
        <f>L127-M127</f>
        <v>630</v>
      </c>
      <c r="O127" s="474">
        <f t="shared" si="28"/>
        <v>-63000</v>
      </c>
      <c r="P127" s="474">
        <f t="shared" si="29"/>
        <v>-0.063</v>
      </c>
      <c r="Q127" s="197"/>
    </row>
    <row r="128" spans="1:17" ht="15.75" customHeight="1">
      <c r="A128" s="517">
        <v>26</v>
      </c>
      <c r="B128" s="518" t="s">
        <v>82</v>
      </c>
      <c r="C128" s="523">
        <v>4902542</v>
      </c>
      <c r="D128" s="48" t="s">
        <v>13</v>
      </c>
      <c r="E128" s="49" t="s">
        <v>366</v>
      </c>
      <c r="F128" s="532">
        <v>-100</v>
      </c>
      <c r="G128" s="473">
        <v>221</v>
      </c>
      <c r="H128" s="375">
        <v>166</v>
      </c>
      <c r="I128" s="553">
        <f>G128-H128</f>
        <v>55</v>
      </c>
      <c r="J128" s="553">
        <f t="shared" si="25"/>
        <v>-5500</v>
      </c>
      <c r="K128" s="553">
        <f t="shared" si="26"/>
        <v>-0.0055</v>
      </c>
      <c r="L128" s="473">
        <v>48326</v>
      </c>
      <c r="M128" s="477">
        <v>47882</v>
      </c>
      <c r="N128" s="474">
        <f>L128-M128</f>
        <v>444</v>
      </c>
      <c r="O128" s="474">
        <f t="shared" si="28"/>
        <v>-44400</v>
      </c>
      <c r="P128" s="474">
        <f t="shared" si="29"/>
        <v>-0.0444</v>
      </c>
      <c r="Q128" s="197"/>
    </row>
    <row r="129" spans="1:17" ht="15.75" customHeight="1">
      <c r="A129" s="517">
        <v>27</v>
      </c>
      <c r="B129" s="518" t="s">
        <v>83</v>
      </c>
      <c r="C129" s="523">
        <v>4902543</v>
      </c>
      <c r="D129" s="48" t="s">
        <v>13</v>
      </c>
      <c r="E129" s="49" t="s">
        <v>366</v>
      </c>
      <c r="F129" s="532">
        <v>-100</v>
      </c>
      <c r="G129" s="473">
        <v>301</v>
      </c>
      <c r="H129" s="375">
        <v>246</v>
      </c>
      <c r="I129" s="553">
        <f>G129-H129</f>
        <v>55</v>
      </c>
      <c r="J129" s="553">
        <f t="shared" si="25"/>
        <v>-5500</v>
      </c>
      <c r="K129" s="553">
        <f t="shared" si="26"/>
        <v>-0.0055</v>
      </c>
      <c r="L129" s="473">
        <v>68958</v>
      </c>
      <c r="M129" s="477">
        <v>68135</v>
      </c>
      <c r="N129" s="474">
        <f>L129-M129</f>
        <v>823</v>
      </c>
      <c r="O129" s="474">
        <f t="shared" si="28"/>
        <v>-82300</v>
      </c>
      <c r="P129" s="474">
        <f t="shared" si="29"/>
        <v>-0.0823</v>
      </c>
      <c r="Q129" s="197"/>
    </row>
    <row r="130" spans="1:17" ht="15.75" customHeight="1" thickBot="1">
      <c r="A130" s="521"/>
      <c r="B130" s="522"/>
      <c r="C130" s="524"/>
      <c r="D130" s="119"/>
      <c r="E130" s="55"/>
      <c r="F130" s="460"/>
      <c r="G130" s="38"/>
      <c r="H130" s="32"/>
      <c r="I130" s="33"/>
      <c r="J130" s="33"/>
      <c r="K130" s="34"/>
      <c r="L130" s="507"/>
      <c r="M130" s="33"/>
      <c r="N130" s="33"/>
      <c r="O130" s="33"/>
      <c r="P130" s="34"/>
      <c r="Q130" s="198"/>
    </row>
    <row r="131" ht="13.5" thickTop="1"/>
    <row r="132" spans="4:16" ht="16.5">
      <c r="D132" s="24"/>
      <c r="K132" s="669">
        <f>SUM(K91:K130)</f>
        <v>-2.7118336100000007</v>
      </c>
      <c r="L132" s="63"/>
      <c r="M132" s="63"/>
      <c r="N132" s="63"/>
      <c r="O132" s="63"/>
      <c r="P132" s="562">
        <f>SUM(P91:P130)</f>
        <v>-0.7525001499999999</v>
      </c>
    </row>
    <row r="133" spans="11:16" ht="14.25">
      <c r="K133" s="63"/>
      <c r="L133" s="63"/>
      <c r="M133" s="63"/>
      <c r="N133" s="63"/>
      <c r="O133" s="63"/>
      <c r="P133" s="63"/>
    </row>
    <row r="134" spans="11:16" ht="14.25">
      <c r="K134" s="63"/>
      <c r="L134" s="63"/>
      <c r="M134" s="63"/>
      <c r="N134" s="63"/>
      <c r="O134" s="63"/>
      <c r="P134" s="63"/>
    </row>
    <row r="135" spans="17:18" ht="12.75">
      <c r="Q135" s="584" t="str">
        <f>NDPL!Q1</f>
        <v>NOVEMBER 2010</v>
      </c>
      <c r="R135" s="332"/>
    </row>
    <row r="136" ht="13.5" thickBot="1"/>
    <row r="137" spans="1:17" ht="44.25" customHeight="1">
      <c r="A137" s="463"/>
      <c r="B137" s="461" t="s">
        <v>155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60"/>
    </row>
    <row r="138" spans="1:17" ht="19.5" customHeight="1">
      <c r="A138" s="299"/>
      <c r="B138" s="381" t="s">
        <v>156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61"/>
    </row>
    <row r="139" spans="1:17" ht="19.5" customHeight="1">
      <c r="A139" s="299"/>
      <c r="B139" s="376" t="s">
        <v>268</v>
      </c>
      <c r="C139" s="21"/>
      <c r="D139" s="21"/>
      <c r="E139" s="21"/>
      <c r="F139" s="21"/>
      <c r="G139" s="21"/>
      <c r="H139" s="21"/>
      <c r="I139" s="21"/>
      <c r="J139" s="21"/>
      <c r="K139" s="268">
        <f>K53</f>
        <v>5.4278</v>
      </c>
      <c r="L139" s="268"/>
      <c r="M139" s="268"/>
      <c r="N139" s="268"/>
      <c r="O139" s="268"/>
      <c r="P139" s="268">
        <f>P53</f>
        <v>-4.3502</v>
      </c>
      <c r="Q139" s="61"/>
    </row>
    <row r="140" spans="1:17" ht="19.5" customHeight="1">
      <c r="A140" s="299"/>
      <c r="B140" s="376" t="s">
        <v>269</v>
      </c>
      <c r="C140" s="21"/>
      <c r="D140" s="21"/>
      <c r="E140" s="21"/>
      <c r="F140" s="21"/>
      <c r="G140" s="21"/>
      <c r="H140" s="21"/>
      <c r="I140" s="21"/>
      <c r="J140" s="21"/>
      <c r="K140" s="670">
        <f>K132</f>
        <v>-2.7118336100000007</v>
      </c>
      <c r="L140" s="268"/>
      <c r="M140" s="268"/>
      <c r="N140" s="268"/>
      <c r="O140" s="268"/>
      <c r="P140" s="268">
        <f>P132</f>
        <v>-0.7525001499999999</v>
      </c>
      <c r="Q140" s="61"/>
    </row>
    <row r="141" spans="1:17" ht="19.5" customHeight="1">
      <c r="A141" s="299"/>
      <c r="B141" s="376" t="s">
        <v>157</v>
      </c>
      <c r="C141" s="21"/>
      <c r="D141" s="21"/>
      <c r="E141" s="21"/>
      <c r="F141" s="21"/>
      <c r="G141" s="21"/>
      <c r="H141" s="21"/>
      <c r="I141" s="21"/>
      <c r="J141" s="21"/>
      <c r="K141" s="670">
        <f>'ROHTAK ROAD'!K44</f>
        <v>-1.175</v>
      </c>
      <c r="L141" s="268"/>
      <c r="M141" s="268"/>
      <c r="N141" s="268"/>
      <c r="O141" s="268"/>
      <c r="P141" s="670">
        <f>'ROHTAK ROAD'!P44</f>
        <v>0.04</v>
      </c>
      <c r="Q141" s="61"/>
    </row>
    <row r="142" spans="1:17" ht="19.5" customHeight="1">
      <c r="A142" s="299"/>
      <c r="B142" s="376" t="s">
        <v>158</v>
      </c>
      <c r="C142" s="21"/>
      <c r="D142" s="21"/>
      <c r="E142" s="21"/>
      <c r="F142" s="21"/>
      <c r="G142" s="21"/>
      <c r="H142" s="21"/>
      <c r="I142" s="21"/>
      <c r="J142" s="21"/>
      <c r="K142" s="670">
        <f>SUM(K139:K141)</f>
        <v>1.5409663899999997</v>
      </c>
      <c r="L142" s="268"/>
      <c r="M142" s="268"/>
      <c r="N142" s="268"/>
      <c r="O142" s="268"/>
      <c r="P142" s="670">
        <f>SUM(P139:P141)</f>
        <v>-5.06270015</v>
      </c>
      <c r="Q142" s="61"/>
    </row>
    <row r="143" spans="1:17" ht="19.5" customHeight="1">
      <c r="A143" s="299"/>
      <c r="B143" s="381" t="s">
        <v>159</v>
      </c>
      <c r="C143" s="21"/>
      <c r="D143" s="21"/>
      <c r="E143" s="21"/>
      <c r="F143" s="21"/>
      <c r="G143" s="21"/>
      <c r="H143" s="21"/>
      <c r="I143" s="21"/>
      <c r="J143" s="21"/>
      <c r="K143" s="268"/>
      <c r="L143" s="268"/>
      <c r="M143" s="268"/>
      <c r="N143" s="268"/>
      <c r="O143" s="268"/>
      <c r="P143" s="268"/>
      <c r="Q143" s="61"/>
    </row>
    <row r="144" spans="1:17" ht="19.5" customHeight="1">
      <c r="A144" s="299"/>
      <c r="B144" s="376" t="s">
        <v>270</v>
      </c>
      <c r="C144" s="21"/>
      <c r="D144" s="21"/>
      <c r="E144" s="21"/>
      <c r="F144" s="21"/>
      <c r="G144" s="21"/>
      <c r="H144" s="21"/>
      <c r="I144" s="21"/>
      <c r="J144" s="21"/>
      <c r="K144" s="268">
        <f>K83</f>
        <v>5.816</v>
      </c>
      <c r="L144" s="268"/>
      <c r="M144" s="268"/>
      <c r="N144" s="268"/>
      <c r="O144" s="268"/>
      <c r="P144" s="268">
        <f>P83</f>
        <v>9.826</v>
      </c>
      <c r="Q144" s="61"/>
    </row>
    <row r="145" spans="1:17" ht="19.5" customHeight="1" thickBot="1">
      <c r="A145" s="300"/>
      <c r="B145" s="462" t="s">
        <v>160</v>
      </c>
      <c r="C145" s="62"/>
      <c r="D145" s="62"/>
      <c r="E145" s="62"/>
      <c r="F145" s="62"/>
      <c r="G145" s="62"/>
      <c r="H145" s="62"/>
      <c r="I145" s="62"/>
      <c r="J145" s="62"/>
      <c r="K145" s="671">
        <f>SUM(K142:K144)</f>
        <v>7.356966389999999</v>
      </c>
      <c r="L145" s="266"/>
      <c r="M145" s="266"/>
      <c r="N145" s="266"/>
      <c r="O145" s="266"/>
      <c r="P145" s="265">
        <f>SUM(P142:P144)</f>
        <v>4.76329985</v>
      </c>
      <c r="Q145" s="267"/>
    </row>
    <row r="146" ht="12.75">
      <c r="A146" s="299"/>
    </row>
    <row r="147" ht="12.75">
      <c r="A147" s="299"/>
    </row>
    <row r="148" ht="12.75">
      <c r="A148" s="299"/>
    </row>
    <row r="149" ht="13.5" thickBot="1">
      <c r="A149" s="300"/>
    </row>
    <row r="150" spans="1:17" ht="12.75">
      <c r="A150" s="293"/>
      <c r="B150" s="294"/>
      <c r="C150" s="294"/>
      <c r="D150" s="294"/>
      <c r="E150" s="294"/>
      <c r="F150" s="294"/>
      <c r="G150" s="294"/>
      <c r="H150" s="59"/>
      <c r="I150" s="59"/>
      <c r="J150" s="59"/>
      <c r="K150" s="59"/>
      <c r="L150" s="59"/>
      <c r="M150" s="59"/>
      <c r="N150" s="59"/>
      <c r="O150" s="59"/>
      <c r="P150" s="59"/>
      <c r="Q150" s="60"/>
    </row>
    <row r="151" spans="1:17" ht="23.25">
      <c r="A151" s="301" t="s">
        <v>347</v>
      </c>
      <c r="B151" s="285"/>
      <c r="C151" s="285"/>
      <c r="D151" s="285"/>
      <c r="E151" s="285"/>
      <c r="F151" s="285"/>
      <c r="G151" s="285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12.75">
      <c r="A152" s="295"/>
      <c r="B152" s="285"/>
      <c r="C152" s="285"/>
      <c r="D152" s="285"/>
      <c r="E152" s="285"/>
      <c r="F152" s="285"/>
      <c r="G152" s="285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96"/>
      <c r="B153" s="297"/>
      <c r="C153" s="297"/>
      <c r="D153" s="297"/>
      <c r="E153" s="297"/>
      <c r="F153" s="297"/>
      <c r="G153" s="297"/>
      <c r="H153" s="21"/>
      <c r="I153" s="21"/>
      <c r="J153" s="21"/>
      <c r="K153" s="324" t="s">
        <v>359</v>
      </c>
      <c r="L153" s="21"/>
      <c r="M153" s="21"/>
      <c r="N153" s="21"/>
      <c r="O153" s="21"/>
      <c r="P153" s="324" t="s">
        <v>360</v>
      </c>
      <c r="Q153" s="61"/>
    </row>
    <row r="154" spans="1:17" ht="12.75">
      <c r="A154" s="298"/>
      <c r="B154" s="172"/>
      <c r="C154" s="172"/>
      <c r="D154" s="172"/>
      <c r="E154" s="172"/>
      <c r="F154" s="172"/>
      <c r="G154" s="172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98"/>
      <c r="B155" s="172"/>
      <c r="C155" s="172"/>
      <c r="D155" s="172"/>
      <c r="E155" s="172"/>
      <c r="F155" s="172"/>
      <c r="G155" s="172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8">
      <c r="A156" s="302" t="s">
        <v>350</v>
      </c>
      <c r="B156" s="286"/>
      <c r="C156" s="286"/>
      <c r="D156" s="287"/>
      <c r="E156" s="287"/>
      <c r="F156" s="288"/>
      <c r="G156" s="287"/>
      <c r="H156" s="21"/>
      <c r="I156" s="21"/>
      <c r="J156" s="21"/>
      <c r="K156" s="564">
        <f>K145</f>
        <v>7.356966389999999</v>
      </c>
      <c r="L156" s="287" t="s">
        <v>348</v>
      </c>
      <c r="M156" s="21"/>
      <c r="N156" s="21"/>
      <c r="O156" s="21"/>
      <c r="P156" s="564">
        <f>P145</f>
        <v>4.76329985</v>
      </c>
      <c r="Q156" s="309" t="s">
        <v>348</v>
      </c>
    </row>
    <row r="157" spans="1:17" ht="18">
      <c r="A157" s="303"/>
      <c r="B157" s="289"/>
      <c r="C157" s="289"/>
      <c r="D157" s="285"/>
      <c r="E157" s="285"/>
      <c r="F157" s="290"/>
      <c r="G157" s="285"/>
      <c r="H157" s="21"/>
      <c r="I157" s="21"/>
      <c r="J157" s="21"/>
      <c r="K157" s="565"/>
      <c r="L157" s="285"/>
      <c r="M157" s="21"/>
      <c r="N157" s="21"/>
      <c r="O157" s="21"/>
      <c r="P157" s="565"/>
      <c r="Q157" s="310"/>
    </row>
    <row r="158" spans="1:17" ht="18">
      <c r="A158" s="304" t="s">
        <v>349</v>
      </c>
      <c r="B158" s="291"/>
      <c r="C158" s="53"/>
      <c r="D158" s="285"/>
      <c r="E158" s="285"/>
      <c r="F158" s="292"/>
      <c r="G158" s="287"/>
      <c r="H158" s="21"/>
      <c r="I158" s="21"/>
      <c r="J158" s="21"/>
      <c r="K158" s="565">
        <f>-'STEPPED UP GENCO'!K48</f>
        <v>-0.48396580050000004</v>
      </c>
      <c r="L158" s="287" t="s">
        <v>348</v>
      </c>
      <c r="M158" s="21"/>
      <c r="N158" s="21"/>
      <c r="O158" s="21"/>
      <c r="P158" s="565">
        <f>-'STEPPED UP GENCO'!P48</f>
        <v>-1.2261644654999997</v>
      </c>
      <c r="Q158" s="309" t="s">
        <v>348</v>
      </c>
    </row>
    <row r="159" spans="1:17" ht="12.75">
      <c r="A159" s="299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12.75">
      <c r="A160" s="299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299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20.25">
      <c r="A162" s="299"/>
      <c r="B162" s="21"/>
      <c r="C162" s="21"/>
      <c r="D162" s="21"/>
      <c r="E162" s="21"/>
      <c r="F162" s="21"/>
      <c r="G162" s="21"/>
      <c r="H162" s="286"/>
      <c r="I162" s="286"/>
      <c r="J162" s="305" t="s">
        <v>351</v>
      </c>
      <c r="K162" s="505">
        <f>SUM(K156:K161)</f>
        <v>6.873000589499999</v>
      </c>
      <c r="L162" s="305" t="s">
        <v>348</v>
      </c>
      <c r="M162" s="172"/>
      <c r="N162" s="21"/>
      <c r="O162" s="21"/>
      <c r="P162" s="505">
        <f>SUM(P156:P161)</f>
        <v>3.5371353845000004</v>
      </c>
      <c r="Q162" s="535" t="s">
        <v>348</v>
      </c>
    </row>
    <row r="163" spans="1:17" ht="13.5" thickBot="1">
      <c r="A163" s="300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203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1"/>
  <sheetViews>
    <sheetView view="pageBreakPreview" zoomScale="40" zoomScaleNormal="55" zoomScaleSheetLayoutView="40" workbookViewId="0" topLeftCell="A39">
      <selection activeCell="M183" sqref="M183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8515625" style="0" customWidth="1"/>
    <col min="4" max="4" width="9.00390625" style="0" customWidth="1"/>
    <col min="5" max="5" width="18.140625" style="0" customWidth="1"/>
    <col min="6" max="6" width="13.140625" style="0" customWidth="1"/>
    <col min="7" max="7" width="12.8515625" style="0" customWidth="1"/>
    <col min="8" max="8" width="12.140625" style="0" customWidth="1"/>
    <col min="9" max="9" width="13.28125" style="0" customWidth="1"/>
    <col min="10" max="10" width="16.28125" style="0" customWidth="1"/>
    <col min="11" max="11" width="15.140625" style="0" customWidth="1"/>
    <col min="12" max="12" width="16.00390625" style="0" customWidth="1"/>
    <col min="13" max="13" width="16.28125" style="0" customWidth="1"/>
    <col min="14" max="14" width="14.7109375" style="0" customWidth="1"/>
    <col min="15" max="15" width="16.7109375" style="0" customWidth="1"/>
    <col min="16" max="16" width="15.140625" style="0" customWidth="1"/>
    <col min="17" max="17" width="20.8515625" style="0" customWidth="1"/>
  </cols>
  <sheetData>
    <row r="1" spans="1:17" ht="26.25">
      <c r="A1" s="1" t="s">
        <v>256</v>
      </c>
      <c r="P1" s="580" t="str">
        <f>NDPL!$Q$1</f>
        <v>NOVEMBER 2010</v>
      </c>
      <c r="Q1" s="580"/>
    </row>
    <row r="2" ht="12.75">
      <c r="A2" s="18" t="s">
        <v>257</v>
      </c>
    </row>
    <row r="3" ht="23.25">
      <c r="A3" s="566" t="s">
        <v>161</v>
      </c>
    </row>
    <row r="4" spans="1:16" ht="24" thickBot="1">
      <c r="A4" s="567" t="s">
        <v>207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01/12/10</v>
      </c>
      <c r="H5" s="41" t="str">
        <f>NDPL!H5</f>
        <v>INTIAL READING 01/11/10</v>
      </c>
      <c r="I5" s="41" t="s">
        <v>4</v>
      </c>
      <c r="J5" s="41" t="s">
        <v>5</v>
      </c>
      <c r="K5" s="41" t="s">
        <v>6</v>
      </c>
      <c r="L5" s="43" t="str">
        <f>NDPL!G5</f>
        <v>FINAL READING 01/12/10</v>
      </c>
      <c r="M5" s="41" t="str">
        <f>NDPL!H5</f>
        <v>INTIAL READING 01/11/10</v>
      </c>
      <c r="N5" s="41" t="s">
        <v>4</v>
      </c>
      <c r="O5" s="41" t="s">
        <v>5</v>
      </c>
      <c r="P5" s="41" t="s">
        <v>6</v>
      </c>
      <c r="Q5" s="42" t="s">
        <v>329</v>
      </c>
    </row>
    <row r="6" ht="14.25" thickBot="1" thickTop="1"/>
    <row r="7" spans="1:17" ht="22.5" customHeight="1" thickTop="1">
      <c r="A7" s="378"/>
      <c r="B7" s="379" t="s">
        <v>162</v>
      </c>
      <c r="C7" s="380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96"/>
    </row>
    <row r="8" spans="1:17" ht="22.5" customHeight="1">
      <c r="A8" s="351">
        <v>1</v>
      </c>
      <c r="B8" s="417" t="s">
        <v>163</v>
      </c>
      <c r="C8" s="418">
        <v>4865180</v>
      </c>
      <c r="D8" s="162" t="s">
        <v>13</v>
      </c>
      <c r="E8" s="125" t="s">
        <v>366</v>
      </c>
      <c r="F8" s="431">
        <v>1000</v>
      </c>
      <c r="G8" s="437">
        <v>999630</v>
      </c>
      <c r="H8" s="439">
        <v>999716</v>
      </c>
      <c r="I8" s="439">
        <f>G8-H8</f>
        <v>-86</v>
      </c>
      <c r="J8" s="439">
        <f>$F8*I8</f>
        <v>-86000</v>
      </c>
      <c r="K8" s="439">
        <f aca="true" t="shared" si="0" ref="K8:K73">J8/1000000</f>
        <v>-0.086</v>
      </c>
      <c r="L8" s="440">
        <v>11973</v>
      </c>
      <c r="M8" s="439">
        <v>11997</v>
      </c>
      <c r="N8" s="439">
        <f>L8-M8</f>
        <v>-24</v>
      </c>
      <c r="O8" s="439">
        <f>$F8*N8</f>
        <v>-24000</v>
      </c>
      <c r="P8" s="439">
        <f aca="true" t="shared" si="1" ref="P8:P73">O8/1000000</f>
        <v>-0.024</v>
      </c>
      <c r="Q8" s="427"/>
    </row>
    <row r="9" spans="1:17" ht="22.5" customHeight="1">
      <c r="A9" s="351">
        <v>2</v>
      </c>
      <c r="B9" s="417" t="s">
        <v>164</v>
      </c>
      <c r="C9" s="418">
        <v>4865095</v>
      </c>
      <c r="D9" s="162" t="s">
        <v>13</v>
      </c>
      <c r="E9" s="125" t="s">
        <v>366</v>
      </c>
      <c r="F9" s="431">
        <v>100</v>
      </c>
      <c r="G9" s="437">
        <v>14089</v>
      </c>
      <c r="H9" s="439">
        <v>16314</v>
      </c>
      <c r="I9" s="439">
        <f aca="true" t="shared" si="2" ref="I9:I73">G9-H9</f>
        <v>-2225</v>
      </c>
      <c r="J9" s="439">
        <f aca="true" t="shared" si="3" ref="J9:J73">$F9*I9</f>
        <v>-222500</v>
      </c>
      <c r="K9" s="439">
        <f t="shared" si="0"/>
        <v>-0.2225</v>
      </c>
      <c r="L9" s="440">
        <v>681257</v>
      </c>
      <c r="M9" s="439">
        <v>681180</v>
      </c>
      <c r="N9" s="439">
        <f aca="true" t="shared" si="4" ref="N9:N73">L9-M9</f>
        <v>77</v>
      </c>
      <c r="O9" s="439">
        <f aca="true" t="shared" si="5" ref="O9:O73">$F9*N9</f>
        <v>7700</v>
      </c>
      <c r="P9" s="439">
        <f t="shared" si="1"/>
        <v>0.0077</v>
      </c>
      <c r="Q9" s="427"/>
    </row>
    <row r="10" spans="1:17" ht="22.5" customHeight="1">
      <c r="A10" s="351">
        <v>3</v>
      </c>
      <c r="B10" s="417" t="s">
        <v>165</v>
      </c>
      <c r="C10" s="418">
        <v>4865166</v>
      </c>
      <c r="D10" s="162" t="s">
        <v>13</v>
      </c>
      <c r="E10" s="125" t="s">
        <v>366</v>
      </c>
      <c r="F10" s="431">
        <v>1000</v>
      </c>
      <c r="G10" s="437">
        <v>5267</v>
      </c>
      <c r="H10" s="439">
        <v>4738</v>
      </c>
      <c r="I10" s="439">
        <f t="shared" si="2"/>
        <v>529</v>
      </c>
      <c r="J10" s="439">
        <f t="shared" si="3"/>
        <v>529000</v>
      </c>
      <c r="K10" s="439">
        <f t="shared" si="0"/>
        <v>0.529</v>
      </c>
      <c r="L10" s="440">
        <v>43002</v>
      </c>
      <c r="M10" s="439">
        <v>42943</v>
      </c>
      <c r="N10" s="439">
        <f t="shared" si="4"/>
        <v>59</v>
      </c>
      <c r="O10" s="439">
        <f t="shared" si="5"/>
        <v>59000</v>
      </c>
      <c r="P10" s="439">
        <f t="shared" si="1"/>
        <v>0.059</v>
      </c>
      <c r="Q10" s="427"/>
    </row>
    <row r="11" spans="1:17" ht="22.5" customHeight="1">
      <c r="A11" s="351">
        <v>4</v>
      </c>
      <c r="B11" s="417" t="s">
        <v>166</v>
      </c>
      <c r="C11" s="418">
        <v>4865151</v>
      </c>
      <c r="D11" s="162" t="s">
        <v>13</v>
      </c>
      <c r="E11" s="125" t="s">
        <v>366</v>
      </c>
      <c r="F11" s="431">
        <v>1000</v>
      </c>
      <c r="G11" s="437">
        <v>9115</v>
      </c>
      <c r="H11" s="436">
        <v>8942</v>
      </c>
      <c r="I11" s="439">
        <f>G11-H11</f>
        <v>173</v>
      </c>
      <c r="J11" s="439">
        <f t="shared" si="3"/>
        <v>173000</v>
      </c>
      <c r="K11" s="439">
        <f t="shared" si="0"/>
        <v>0.173</v>
      </c>
      <c r="L11" s="443">
        <v>351</v>
      </c>
      <c r="M11" s="436">
        <v>338</v>
      </c>
      <c r="N11" s="439">
        <f>L11-M11</f>
        <v>13</v>
      </c>
      <c r="O11" s="439">
        <f t="shared" si="5"/>
        <v>13000</v>
      </c>
      <c r="P11" s="439">
        <f t="shared" si="1"/>
        <v>0.013</v>
      </c>
      <c r="Q11" s="633"/>
    </row>
    <row r="12" spans="1:17" ht="22.5" customHeight="1">
      <c r="A12" s="351">
        <v>5</v>
      </c>
      <c r="B12" s="417" t="s">
        <v>167</v>
      </c>
      <c r="C12" s="418">
        <v>4864826</v>
      </c>
      <c r="D12" s="162" t="s">
        <v>13</v>
      </c>
      <c r="E12" s="125" t="s">
        <v>366</v>
      </c>
      <c r="F12" s="431">
        <v>200</v>
      </c>
      <c r="G12" s="437">
        <v>3938</v>
      </c>
      <c r="H12" s="436">
        <v>3470</v>
      </c>
      <c r="I12" s="439">
        <f t="shared" si="2"/>
        <v>468</v>
      </c>
      <c r="J12" s="439">
        <f t="shared" si="3"/>
        <v>93600</v>
      </c>
      <c r="K12" s="439">
        <f t="shared" si="0"/>
        <v>0.0936</v>
      </c>
      <c r="L12" s="440">
        <v>986989</v>
      </c>
      <c r="M12" s="436">
        <v>986940</v>
      </c>
      <c r="N12" s="439">
        <f t="shared" si="4"/>
        <v>49</v>
      </c>
      <c r="O12" s="439">
        <f t="shared" si="5"/>
        <v>9800</v>
      </c>
      <c r="P12" s="439">
        <f t="shared" si="1"/>
        <v>0.0098</v>
      </c>
      <c r="Q12" s="427"/>
    </row>
    <row r="13" spans="1:17" ht="22.5" customHeight="1">
      <c r="A13" s="351">
        <v>6</v>
      </c>
      <c r="B13" s="417" t="s">
        <v>168</v>
      </c>
      <c r="C13" s="418">
        <v>4865096</v>
      </c>
      <c r="D13" s="162" t="s">
        <v>13</v>
      </c>
      <c r="E13" s="125" t="s">
        <v>366</v>
      </c>
      <c r="F13" s="431">
        <v>100</v>
      </c>
      <c r="G13" s="437">
        <v>2558</v>
      </c>
      <c r="H13" s="436">
        <v>2451</v>
      </c>
      <c r="I13" s="439">
        <f t="shared" si="2"/>
        <v>107</v>
      </c>
      <c r="J13" s="439">
        <f t="shared" si="3"/>
        <v>10700</v>
      </c>
      <c r="K13" s="439">
        <f t="shared" si="0"/>
        <v>0.0107</v>
      </c>
      <c r="L13" s="440">
        <v>78243</v>
      </c>
      <c r="M13" s="436">
        <v>77684</v>
      </c>
      <c r="N13" s="439">
        <f t="shared" si="4"/>
        <v>559</v>
      </c>
      <c r="O13" s="439">
        <f t="shared" si="5"/>
        <v>55900</v>
      </c>
      <c r="P13" s="439">
        <f t="shared" si="1"/>
        <v>0.0559</v>
      </c>
      <c r="Q13" s="427"/>
    </row>
    <row r="14" spans="1:17" ht="22.5" customHeight="1">
      <c r="A14" s="351">
        <v>7</v>
      </c>
      <c r="B14" s="417" t="s">
        <v>169</v>
      </c>
      <c r="C14" s="418">
        <v>4865097</v>
      </c>
      <c r="D14" s="162" t="s">
        <v>13</v>
      </c>
      <c r="E14" s="125" t="s">
        <v>366</v>
      </c>
      <c r="F14" s="431">
        <v>100</v>
      </c>
      <c r="G14" s="437">
        <v>21500</v>
      </c>
      <c r="H14" s="436">
        <v>23365</v>
      </c>
      <c r="I14" s="439">
        <f t="shared" si="2"/>
        <v>-1865</v>
      </c>
      <c r="J14" s="439">
        <f t="shared" si="3"/>
        <v>-186500</v>
      </c>
      <c r="K14" s="439">
        <f t="shared" si="0"/>
        <v>-0.1865</v>
      </c>
      <c r="L14" s="440">
        <v>269077</v>
      </c>
      <c r="M14" s="436">
        <v>269098</v>
      </c>
      <c r="N14" s="439">
        <f t="shared" si="4"/>
        <v>-21</v>
      </c>
      <c r="O14" s="439">
        <f t="shared" si="5"/>
        <v>-2100</v>
      </c>
      <c r="P14" s="439">
        <f t="shared" si="1"/>
        <v>-0.0021</v>
      </c>
      <c r="Q14" s="427"/>
    </row>
    <row r="15" spans="1:17" ht="22.5" customHeight="1">
      <c r="A15" s="351">
        <v>8</v>
      </c>
      <c r="B15" s="417" t="s">
        <v>170</v>
      </c>
      <c r="C15" s="418">
        <v>4864789</v>
      </c>
      <c r="D15" s="162" t="s">
        <v>13</v>
      </c>
      <c r="E15" s="125" t="s">
        <v>366</v>
      </c>
      <c r="F15" s="431">
        <v>100</v>
      </c>
      <c r="G15" s="437">
        <v>999552</v>
      </c>
      <c r="H15" s="436">
        <v>999784</v>
      </c>
      <c r="I15" s="439">
        <f t="shared" si="2"/>
        <v>-232</v>
      </c>
      <c r="J15" s="439">
        <f t="shared" si="3"/>
        <v>-23200</v>
      </c>
      <c r="K15" s="439">
        <f t="shared" si="0"/>
        <v>-0.0232</v>
      </c>
      <c r="L15" s="440">
        <v>325830</v>
      </c>
      <c r="M15" s="436">
        <v>325693</v>
      </c>
      <c r="N15" s="439">
        <f t="shared" si="4"/>
        <v>137</v>
      </c>
      <c r="O15" s="439">
        <f t="shared" si="5"/>
        <v>13700</v>
      </c>
      <c r="P15" s="439">
        <f t="shared" si="1"/>
        <v>0.0137</v>
      </c>
      <c r="Q15" s="427"/>
    </row>
    <row r="16" spans="1:17" ht="22.5" customHeight="1">
      <c r="A16" s="351">
        <v>9</v>
      </c>
      <c r="B16" s="417" t="s">
        <v>171</v>
      </c>
      <c r="C16" s="418">
        <v>4865179</v>
      </c>
      <c r="D16" s="162" t="s">
        <v>13</v>
      </c>
      <c r="E16" s="125" t="s">
        <v>366</v>
      </c>
      <c r="F16" s="431">
        <v>1000</v>
      </c>
      <c r="G16" s="437">
        <v>999979</v>
      </c>
      <c r="H16" s="436">
        <v>999958</v>
      </c>
      <c r="I16" s="439">
        <f t="shared" si="2"/>
        <v>21</v>
      </c>
      <c r="J16" s="439">
        <f t="shared" si="3"/>
        <v>21000</v>
      </c>
      <c r="K16" s="439">
        <f t="shared" si="0"/>
        <v>0.021</v>
      </c>
      <c r="L16" s="440">
        <v>10498</v>
      </c>
      <c r="M16" s="436">
        <v>9964</v>
      </c>
      <c r="N16" s="439">
        <f t="shared" si="4"/>
        <v>534</v>
      </c>
      <c r="O16" s="439">
        <f t="shared" si="5"/>
        <v>534000</v>
      </c>
      <c r="P16" s="439">
        <f t="shared" si="1"/>
        <v>0.534</v>
      </c>
      <c r="Q16" s="427"/>
    </row>
    <row r="17" spans="1:17" ht="22.5" customHeight="1">
      <c r="A17" s="351"/>
      <c r="B17" s="419" t="s">
        <v>172</v>
      </c>
      <c r="C17" s="418"/>
      <c r="D17" s="162"/>
      <c r="E17" s="162"/>
      <c r="F17" s="431"/>
      <c r="G17" s="437"/>
      <c r="H17" s="439"/>
      <c r="I17" s="439"/>
      <c r="J17" s="439"/>
      <c r="K17" s="442"/>
      <c r="L17" s="440"/>
      <c r="M17" s="439"/>
      <c r="N17" s="439"/>
      <c r="O17" s="439"/>
      <c r="P17" s="442"/>
      <c r="Q17" s="427"/>
    </row>
    <row r="18" spans="1:17" ht="22.5" customHeight="1">
      <c r="A18" s="351">
        <v>10</v>
      </c>
      <c r="B18" s="417" t="s">
        <v>16</v>
      </c>
      <c r="C18" s="418">
        <v>4864973</v>
      </c>
      <c r="D18" s="162" t="s">
        <v>13</v>
      </c>
      <c r="E18" s="125" t="s">
        <v>366</v>
      </c>
      <c r="F18" s="431">
        <v>-1000</v>
      </c>
      <c r="G18" s="437">
        <v>997363</v>
      </c>
      <c r="H18" s="436">
        <v>998413</v>
      </c>
      <c r="I18" s="439">
        <f t="shared" si="2"/>
        <v>-1050</v>
      </c>
      <c r="J18" s="439">
        <f t="shared" si="3"/>
        <v>1050000</v>
      </c>
      <c r="K18" s="439">
        <f t="shared" si="0"/>
        <v>1.05</v>
      </c>
      <c r="L18" s="440">
        <v>968499</v>
      </c>
      <c r="M18" s="436">
        <v>969208</v>
      </c>
      <c r="N18" s="439">
        <f t="shared" si="4"/>
        <v>-709</v>
      </c>
      <c r="O18" s="439">
        <f t="shared" si="5"/>
        <v>709000</v>
      </c>
      <c r="P18" s="439">
        <f t="shared" si="1"/>
        <v>0.709</v>
      </c>
      <c r="Q18" s="427"/>
    </row>
    <row r="19" spans="1:17" ht="22.5" customHeight="1">
      <c r="A19" s="351">
        <v>11</v>
      </c>
      <c r="B19" s="383" t="s">
        <v>17</v>
      </c>
      <c r="C19" s="418">
        <v>4864974</v>
      </c>
      <c r="D19" s="112" t="s">
        <v>13</v>
      </c>
      <c r="E19" s="125" t="s">
        <v>366</v>
      </c>
      <c r="F19" s="431">
        <v>-1000</v>
      </c>
      <c r="G19" s="437">
        <v>996300</v>
      </c>
      <c r="H19" s="436">
        <v>997564</v>
      </c>
      <c r="I19" s="439">
        <f t="shared" si="2"/>
        <v>-1264</v>
      </c>
      <c r="J19" s="439">
        <f t="shared" si="3"/>
        <v>1264000</v>
      </c>
      <c r="K19" s="439">
        <f t="shared" si="0"/>
        <v>1.264</v>
      </c>
      <c r="L19" s="440">
        <v>970241</v>
      </c>
      <c r="M19" s="436">
        <v>970710</v>
      </c>
      <c r="N19" s="439">
        <f t="shared" si="4"/>
        <v>-469</v>
      </c>
      <c r="O19" s="439">
        <f t="shared" si="5"/>
        <v>469000</v>
      </c>
      <c r="P19" s="439">
        <f t="shared" si="1"/>
        <v>0.469</v>
      </c>
      <c r="Q19" s="427"/>
    </row>
    <row r="20" spans="1:17" ht="22.5" customHeight="1">
      <c r="A20" s="351">
        <v>12</v>
      </c>
      <c r="B20" s="417" t="s">
        <v>18</v>
      </c>
      <c r="C20" s="418">
        <v>4864975</v>
      </c>
      <c r="D20" s="162" t="s">
        <v>13</v>
      </c>
      <c r="E20" s="125" t="s">
        <v>366</v>
      </c>
      <c r="F20" s="431">
        <v>-1000</v>
      </c>
      <c r="G20" s="437">
        <v>995744</v>
      </c>
      <c r="H20" s="436">
        <v>997544</v>
      </c>
      <c r="I20" s="439">
        <f t="shared" si="2"/>
        <v>-1800</v>
      </c>
      <c r="J20" s="439">
        <f t="shared" si="3"/>
        <v>1800000</v>
      </c>
      <c r="K20" s="439">
        <f t="shared" si="0"/>
        <v>1.8</v>
      </c>
      <c r="L20" s="440">
        <v>963431</v>
      </c>
      <c r="M20" s="436">
        <v>963760</v>
      </c>
      <c r="N20" s="439">
        <f t="shared" si="4"/>
        <v>-329</v>
      </c>
      <c r="O20" s="439">
        <f t="shared" si="5"/>
        <v>329000</v>
      </c>
      <c r="P20" s="439">
        <f t="shared" si="1"/>
        <v>0.329</v>
      </c>
      <c r="Q20" s="427"/>
    </row>
    <row r="21" spans="1:17" ht="22.5" customHeight="1">
      <c r="A21" s="351">
        <v>13</v>
      </c>
      <c r="B21" s="417" t="s">
        <v>173</v>
      </c>
      <c r="C21" s="418">
        <v>4864976</v>
      </c>
      <c r="D21" s="162" t="s">
        <v>13</v>
      </c>
      <c r="E21" s="125" t="s">
        <v>366</v>
      </c>
      <c r="F21" s="431">
        <v>-1000</v>
      </c>
      <c r="G21" s="437">
        <v>998452</v>
      </c>
      <c r="H21" s="436">
        <v>998462</v>
      </c>
      <c r="I21" s="439">
        <f t="shared" si="2"/>
        <v>-10</v>
      </c>
      <c r="J21" s="439">
        <f t="shared" si="3"/>
        <v>10000</v>
      </c>
      <c r="K21" s="439">
        <f t="shared" si="0"/>
        <v>0.01</v>
      </c>
      <c r="L21" s="443">
        <v>971570</v>
      </c>
      <c r="M21" s="436">
        <v>971769</v>
      </c>
      <c r="N21" s="439">
        <f t="shared" si="4"/>
        <v>-199</v>
      </c>
      <c r="O21" s="439">
        <f t="shared" si="5"/>
        <v>199000</v>
      </c>
      <c r="P21" s="439">
        <f t="shared" si="1"/>
        <v>0.199</v>
      </c>
      <c r="Q21" s="427"/>
    </row>
    <row r="22" spans="1:17" ht="22.5" customHeight="1">
      <c r="A22" s="351"/>
      <c r="B22" s="419" t="s">
        <v>174</v>
      </c>
      <c r="C22" s="418"/>
      <c r="D22" s="162"/>
      <c r="E22" s="162"/>
      <c r="F22" s="431"/>
      <c r="G22" s="437"/>
      <c r="H22" s="439"/>
      <c r="I22" s="439"/>
      <c r="J22" s="439"/>
      <c r="K22" s="439"/>
      <c r="L22" s="440"/>
      <c r="M22" s="439"/>
      <c r="N22" s="439"/>
      <c r="O22" s="439"/>
      <c r="P22" s="439"/>
      <c r="Q22" s="427"/>
    </row>
    <row r="23" spans="1:17" ht="22.5" customHeight="1">
      <c r="A23" s="351">
        <v>14</v>
      </c>
      <c r="B23" s="417" t="s">
        <v>16</v>
      </c>
      <c r="C23" s="418">
        <v>4864977</v>
      </c>
      <c r="D23" s="162" t="s">
        <v>13</v>
      </c>
      <c r="E23" s="125" t="s">
        <v>366</v>
      </c>
      <c r="F23" s="431">
        <v>-1000</v>
      </c>
      <c r="G23" s="437">
        <v>5031</v>
      </c>
      <c r="H23" s="436">
        <v>3319</v>
      </c>
      <c r="I23" s="439">
        <f t="shared" si="2"/>
        <v>1712</v>
      </c>
      <c r="J23" s="439">
        <f t="shared" si="3"/>
        <v>-1712000</v>
      </c>
      <c r="K23" s="439">
        <f t="shared" si="0"/>
        <v>-1.712</v>
      </c>
      <c r="L23" s="443">
        <v>31631</v>
      </c>
      <c r="M23" s="436">
        <v>31625</v>
      </c>
      <c r="N23" s="439">
        <f t="shared" si="4"/>
        <v>6</v>
      </c>
      <c r="O23" s="439">
        <f t="shared" si="5"/>
        <v>-6000</v>
      </c>
      <c r="P23" s="439">
        <f t="shared" si="1"/>
        <v>-0.006</v>
      </c>
      <c r="Q23" s="427"/>
    </row>
    <row r="24" spans="1:17" ht="22.5" customHeight="1">
      <c r="A24" s="351">
        <v>15</v>
      </c>
      <c r="B24" s="417" t="s">
        <v>17</v>
      </c>
      <c r="C24" s="418">
        <v>4865052</v>
      </c>
      <c r="D24" s="162" t="s">
        <v>13</v>
      </c>
      <c r="E24" s="125" t="s">
        <v>366</v>
      </c>
      <c r="F24" s="431">
        <v>-1000</v>
      </c>
      <c r="G24" s="437">
        <v>999857</v>
      </c>
      <c r="H24" s="436">
        <v>1000424</v>
      </c>
      <c r="I24" s="439">
        <f t="shared" si="2"/>
        <v>-567</v>
      </c>
      <c r="J24" s="439">
        <f t="shared" si="3"/>
        <v>567000</v>
      </c>
      <c r="K24" s="439">
        <f t="shared" si="0"/>
        <v>0.567</v>
      </c>
      <c r="L24" s="443">
        <v>979718</v>
      </c>
      <c r="M24" s="436">
        <v>979758</v>
      </c>
      <c r="N24" s="439">
        <f t="shared" si="4"/>
        <v>-40</v>
      </c>
      <c r="O24" s="439">
        <f t="shared" si="5"/>
        <v>40000</v>
      </c>
      <c r="P24" s="439">
        <f t="shared" si="1"/>
        <v>0.04</v>
      </c>
      <c r="Q24" s="427" t="s">
        <v>393</v>
      </c>
    </row>
    <row r="25" spans="1:17" ht="22.5" customHeight="1">
      <c r="A25" s="351"/>
      <c r="B25" s="381" t="s">
        <v>175</v>
      </c>
      <c r="C25" s="418"/>
      <c r="D25" s="112"/>
      <c r="E25" s="112"/>
      <c r="F25" s="431"/>
      <c r="G25" s="437"/>
      <c r="H25" s="439"/>
      <c r="I25" s="439"/>
      <c r="J25" s="439"/>
      <c r="K25" s="439"/>
      <c r="L25" s="440"/>
      <c r="M25" s="439"/>
      <c r="N25" s="439"/>
      <c r="O25" s="439"/>
      <c r="P25" s="439"/>
      <c r="Q25" s="427"/>
    </row>
    <row r="26" spans="1:17" ht="22.5" customHeight="1">
      <c r="A26" s="351">
        <v>16</v>
      </c>
      <c r="B26" s="417" t="s">
        <v>16</v>
      </c>
      <c r="C26" s="418">
        <v>4864969</v>
      </c>
      <c r="D26" s="162" t="s">
        <v>13</v>
      </c>
      <c r="E26" s="125" t="s">
        <v>366</v>
      </c>
      <c r="F26" s="431">
        <v>-1000</v>
      </c>
      <c r="G26" s="437">
        <v>37216</v>
      </c>
      <c r="H26" s="436">
        <v>37326</v>
      </c>
      <c r="I26" s="439">
        <f t="shared" si="2"/>
        <v>-110</v>
      </c>
      <c r="J26" s="439">
        <f t="shared" si="3"/>
        <v>110000</v>
      </c>
      <c r="K26" s="439">
        <f t="shared" si="0"/>
        <v>0.11</v>
      </c>
      <c r="L26" s="440">
        <v>27672</v>
      </c>
      <c r="M26" s="436">
        <v>27747</v>
      </c>
      <c r="N26" s="439">
        <f t="shared" si="4"/>
        <v>-75</v>
      </c>
      <c r="O26" s="439">
        <f t="shared" si="5"/>
        <v>75000</v>
      </c>
      <c r="P26" s="439">
        <f t="shared" si="1"/>
        <v>0.075</v>
      </c>
      <c r="Q26" s="427"/>
    </row>
    <row r="27" spans="1:17" ht="22.5" customHeight="1">
      <c r="A27" s="351">
        <v>17</v>
      </c>
      <c r="B27" s="417" t="s">
        <v>17</v>
      </c>
      <c r="C27" s="418">
        <v>4864970</v>
      </c>
      <c r="D27" s="162" t="s">
        <v>13</v>
      </c>
      <c r="E27" s="125" t="s">
        <v>366</v>
      </c>
      <c r="F27" s="431">
        <v>-1000</v>
      </c>
      <c r="G27" s="437">
        <v>5097</v>
      </c>
      <c r="H27" s="436">
        <v>5104</v>
      </c>
      <c r="I27" s="439">
        <f t="shared" si="2"/>
        <v>-7</v>
      </c>
      <c r="J27" s="439">
        <f t="shared" si="3"/>
        <v>7000</v>
      </c>
      <c r="K27" s="439">
        <f t="shared" si="0"/>
        <v>0.007</v>
      </c>
      <c r="L27" s="440">
        <v>14091</v>
      </c>
      <c r="M27" s="436">
        <v>14179</v>
      </c>
      <c r="N27" s="439">
        <f t="shared" si="4"/>
        <v>-88</v>
      </c>
      <c r="O27" s="439">
        <f t="shared" si="5"/>
        <v>88000</v>
      </c>
      <c r="P27" s="439">
        <f t="shared" si="1"/>
        <v>0.088</v>
      </c>
      <c r="Q27" s="427"/>
    </row>
    <row r="28" spans="1:17" ht="22.5" customHeight="1">
      <c r="A28" s="351">
        <v>18</v>
      </c>
      <c r="B28" s="417" t="s">
        <v>18</v>
      </c>
      <c r="C28" s="418">
        <v>4864971</v>
      </c>
      <c r="D28" s="162" t="s">
        <v>13</v>
      </c>
      <c r="E28" s="125" t="s">
        <v>366</v>
      </c>
      <c r="F28" s="431">
        <v>-1000</v>
      </c>
      <c r="G28" s="437">
        <v>23504</v>
      </c>
      <c r="H28" s="436">
        <v>23938</v>
      </c>
      <c r="I28" s="439">
        <f t="shared" si="2"/>
        <v>-434</v>
      </c>
      <c r="J28" s="439">
        <f t="shared" si="3"/>
        <v>434000</v>
      </c>
      <c r="K28" s="439">
        <f t="shared" si="0"/>
        <v>0.434</v>
      </c>
      <c r="L28" s="440">
        <v>14663</v>
      </c>
      <c r="M28" s="436">
        <v>14737</v>
      </c>
      <c r="N28" s="439">
        <f t="shared" si="4"/>
        <v>-74</v>
      </c>
      <c r="O28" s="439">
        <f t="shared" si="5"/>
        <v>74000</v>
      </c>
      <c r="P28" s="439">
        <f t="shared" si="1"/>
        <v>0.074</v>
      </c>
      <c r="Q28" s="427"/>
    </row>
    <row r="29" spans="1:17" ht="22.5" customHeight="1">
      <c r="A29" s="351">
        <v>19</v>
      </c>
      <c r="B29" s="383" t="s">
        <v>173</v>
      </c>
      <c r="C29" s="418">
        <v>4864972</v>
      </c>
      <c r="D29" s="112" t="s">
        <v>13</v>
      </c>
      <c r="E29" s="125" t="s">
        <v>366</v>
      </c>
      <c r="F29" s="431">
        <v>-1000</v>
      </c>
      <c r="G29" s="437">
        <v>8866</v>
      </c>
      <c r="H29" s="436">
        <v>8866</v>
      </c>
      <c r="I29" s="439">
        <f t="shared" si="2"/>
        <v>0</v>
      </c>
      <c r="J29" s="439">
        <f t="shared" si="3"/>
        <v>0</v>
      </c>
      <c r="K29" s="439">
        <f t="shared" si="0"/>
        <v>0</v>
      </c>
      <c r="L29" s="443">
        <v>40071</v>
      </c>
      <c r="M29" s="436">
        <v>40071</v>
      </c>
      <c r="N29" s="439">
        <f t="shared" si="4"/>
        <v>0</v>
      </c>
      <c r="O29" s="439">
        <f t="shared" si="5"/>
        <v>0</v>
      </c>
      <c r="P29" s="439">
        <f t="shared" si="1"/>
        <v>0</v>
      </c>
      <c r="Q29" s="427"/>
    </row>
    <row r="30" spans="1:17" ht="22.5" customHeight="1">
      <c r="A30" s="351"/>
      <c r="B30" s="419" t="s">
        <v>176</v>
      </c>
      <c r="C30" s="418"/>
      <c r="D30" s="162"/>
      <c r="E30" s="162"/>
      <c r="F30" s="431"/>
      <c r="G30" s="437"/>
      <c r="H30" s="439"/>
      <c r="I30" s="439"/>
      <c r="J30" s="439"/>
      <c r="K30" s="439"/>
      <c r="L30" s="440"/>
      <c r="M30" s="439"/>
      <c r="N30" s="439"/>
      <c r="O30" s="439"/>
      <c r="P30" s="439"/>
      <c r="Q30" s="427"/>
    </row>
    <row r="31" spans="1:17" ht="22.5" customHeight="1">
      <c r="A31" s="351"/>
      <c r="B31" s="419" t="s">
        <v>44</v>
      </c>
      <c r="C31" s="418"/>
      <c r="D31" s="162"/>
      <c r="E31" s="162"/>
      <c r="F31" s="431"/>
      <c r="G31" s="437"/>
      <c r="H31" s="439"/>
      <c r="I31" s="439"/>
      <c r="J31" s="439"/>
      <c r="K31" s="439"/>
      <c r="L31" s="440"/>
      <c r="M31" s="439"/>
      <c r="N31" s="439"/>
      <c r="O31" s="439"/>
      <c r="P31" s="439"/>
      <c r="Q31" s="427"/>
    </row>
    <row r="32" spans="1:17" ht="22.5" customHeight="1">
      <c r="A32" s="351">
        <v>20</v>
      </c>
      <c r="B32" s="417" t="s">
        <v>177</v>
      </c>
      <c r="C32" s="418">
        <v>4864954</v>
      </c>
      <c r="D32" s="162" t="s">
        <v>13</v>
      </c>
      <c r="E32" s="125" t="s">
        <v>366</v>
      </c>
      <c r="F32" s="431">
        <v>1000</v>
      </c>
      <c r="G32" s="437">
        <v>4296</v>
      </c>
      <c r="H32" s="436">
        <v>4314</v>
      </c>
      <c r="I32" s="439">
        <f t="shared" si="2"/>
        <v>-18</v>
      </c>
      <c r="J32" s="439">
        <f t="shared" si="3"/>
        <v>-18000</v>
      </c>
      <c r="K32" s="439">
        <f t="shared" si="0"/>
        <v>-0.018</v>
      </c>
      <c r="L32" s="440">
        <v>3264</v>
      </c>
      <c r="M32" s="436">
        <v>3268</v>
      </c>
      <c r="N32" s="439">
        <f t="shared" si="4"/>
        <v>-4</v>
      </c>
      <c r="O32" s="439">
        <f t="shared" si="5"/>
        <v>-4000</v>
      </c>
      <c r="P32" s="439">
        <f t="shared" si="1"/>
        <v>-0.004</v>
      </c>
      <c r="Q32" s="427"/>
    </row>
    <row r="33" spans="1:17" ht="22.5" customHeight="1">
      <c r="A33" s="351">
        <v>21</v>
      </c>
      <c r="B33" s="417" t="s">
        <v>178</v>
      </c>
      <c r="C33" s="418">
        <v>4864955</v>
      </c>
      <c r="D33" s="162" t="s">
        <v>13</v>
      </c>
      <c r="E33" s="125" t="s">
        <v>366</v>
      </c>
      <c r="F33" s="431">
        <v>1000</v>
      </c>
      <c r="G33" s="437">
        <v>5398</v>
      </c>
      <c r="H33" s="436">
        <v>4886</v>
      </c>
      <c r="I33" s="439">
        <f t="shared" si="2"/>
        <v>512</v>
      </c>
      <c r="J33" s="439">
        <f t="shared" si="3"/>
        <v>512000</v>
      </c>
      <c r="K33" s="439">
        <f t="shared" si="0"/>
        <v>0.512</v>
      </c>
      <c r="L33" s="440">
        <v>3745</v>
      </c>
      <c r="M33" s="436">
        <v>3562</v>
      </c>
      <c r="N33" s="439">
        <f t="shared" si="4"/>
        <v>183</v>
      </c>
      <c r="O33" s="439">
        <f t="shared" si="5"/>
        <v>183000</v>
      </c>
      <c r="P33" s="439">
        <f t="shared" si="1"/>
        <v>0.183</v>
      </c>
      <c r="Q33" s="427"/>
    </row>
    <row r="34" spans="1:17" ht="22.5" customHeight="1">
      <c r="A34" s="351"/>
      <c r="B34" s="381" t="s">
        <v>179</v>
      </c>
      <c r="C34" s="418"/>
      <c r="D34" s="112"/>
      <c r="E34" s="112"/>
      <c r="F34" s="431"/>
      <c r="G34" s="437"/>
      <c r="H34" s="439"/>
      <c r="I34" s="439"/>
      <c r="J34" s="439"/>
      <c r="K34" s="439"/>
      <c r="L34" s="440"/>
      <c r="M34" s="439"/>
      <c r="N34" s="439"/>
      <c r="O34" s="439"/>
      <c r="P34" s="439"/>
      <c r="Q34" s="427"/>
    </row>
    <row r="35" spans="1:17" ht="22.5" customHeight="1">
      <c r="A35" s="351">
        <v>22</v>
      </c>
      <c r="B35" s="383" t="s">
        <v>16</v>
      </c>
      <c r="C35" s="418">
        <v>4864908</v>
      </c>
      <c r="D35" s="112" t="s">
        <v>13</v>
      </c>
      <c r="E35" s="125" t="s">
        <v>366</v>
      </c>
      <c r="F35" s="431">
        <v>-1000</v>
      </c>
      <c r="G35" s="437">
        <v>984841</v>
      </c>
      <c r="H35" s="439">
        <v>986063</v>
      </c>
      <c r="I35" s="439">
        <f t="shared" si="2"/>
        <v>-1222</v>
      </c>
      <c r="J35" s="439">
        <f t="shared" si="3"/>
        <v>1222000</v>
      </c>
      <c r="K35" s="439">
        <f t="shared" si="0"/>
        <v>1.222</v>
      </c>
      <c r="L35" s="443">
        <v>910292</v>
      </c>
      <c r="M35" s="439">
        <v>910341</v>
      </c>
      <c r="N35" s="439">
        <f t="shared" si="4"/>
        <v>-49</v>
      </c>
      <c r="O35" s="439">
        <f t="shared" si="5"/>
        <v>49000</v>
      </c>
      <c r="P35" s="439">
        <f t="shared" si="1"/>
        <v>0.049</v>
      </c>
      <c r="Q35" s="427"/>
    </row>
    <row r="36" spans="1:17" ht="22.5" customHeight="1">
      <c r="A36" s="351">
        <v>23</v>
      </c>
      <c r="B36" s="417" t="s">
        <v>17</v>
      </c>
      <c r="C36" s="418">
        <v>4864909</v>
      </c>
      <c r="D36" s="162" t="s">
        <v>13</v>
      </c>
      <c r="E36" s="125" t="s">
        <v>366</v>
      </c>
      <c r="F36" s="431">
        <v>-1000</v>
      </c>
      <c r="G36" s="437">
        <v>997854</v>
      </c>
      <c r="H36" s="436">
        <v>998357</v>
      </c>
      <c r="I36" s="439">
        <f t="shared" si="2"/>
        <v>-503</v>
      </c>
      <c r="J36" s="439">
        <f t="shared" si="3"/>
        <v>503000</v>
      </c>
      <c r="K36" s="439">
        <f t="shared" si="0"/>
        <v>0.503</v>
      </c>
      <c r="L36" s="443">
        <v>889160</v>
      </c>
      <c r="M36" s="436">
        <v>889847</v>
      </c>
      <c r="N36" s="439">
        <f t="shared" si="4"/>
        <v>-687</v>
      </c>
      <c r="O36" s="439">
        <f t="shared" si="5"/>
        <v>687000</v>
      </c>
      <c r="P36" s="439">
        <f t="shared" si="1"/>
        <v>0.687</v>
      </c>
      <c r="Q36" s="427"/>
    </row>
    <row r="37" spans="1:17" ht="22.5" customHeight="1">
      <c r="A37" s="351"/>
      <c r="B37" s="417"/>
      <c r="C37" s="418"/>
      <c r="D37" s="162"/>
      <c r="E37" s="162"/>
      <c r="F37" s="431"/>
      <c r="G37" s="437"/>
      <c r="H37" s="439"/>
      <c r="I37" s="439"/>
      <c r="J37" s="439"/>
      <c r="K37" s="439"/>
      <c r="L37" s="440"/>
      <c r="M37" s="439"/>
      <c r="N37" s="439"/>
      <c r="O37" s="439"/>
      <c r="P37" s="439"/>
      <c r="Q37" s="427"/>
    </row>
    <row r="38" spans="1:17" ht="22.5" customHeight="1">
      <c r="A38" s="351"/>
      <c r="B38" s="419" t="s">
        <v>180</v>
      </c>
      <c r="C38" s="418"/>
      <c r="D38" s="162"/>
      <c r="E38" s="162"/>
      <c r="F38" s="428"/>
      <c r="G38" s="437"/>
      <c r="H38" s="439"/>
      <c r="I38" s="439"/>
      <c r="J38" s="439"/>
      <c r="K38" s="439"/>
      <c r="L38" s="440"/>
      <c r="M38" s="439"/>
      <c r="N38" s="439"/>
      <c r="O38" s="439"/>
      <c r="P38" s="439"/>
      <c r="Q38" s="427"/>
    </row>
    <row r="39" spans="1:17" ht="22.5" customHeight="1">
      <c r="A39" s="351">
        <v>24</v>
      </c>
      <c r="B39" s="417" t="s">
        <v>135</v>
      </c>
      <c r="C39" s="418">
        <v>4864964</v>
      </c>
      <c r="D39" s="162" t="s">
        <v>13</v>
      </c>
      <c r="E39" s="125" t="s">
        <v>366</v>
      </c>
      <c r="F39" s="431">
        <v>-1000</v>
      </c>
      <c r="G39" s="437">
        <v>307</v>
      </c>
      <c r="H39" s="436">
        <v>307</v>
      </c>
      <c r="I39" s="439">
        <f t="shared" si="2"/>
        <v>0</v>
      </c>
      <c r="J39" s="439">
        <f t="shared" si="3"/>
        <v>0</v>
      </c>
      <c r="K39" s="439">
        <f t="shared" si="0"/>
        <v>0</v>
      </c>
      <c r="L39" s="440">
        <v>7711</v>
      </c>
      <c r="M39" s="436">
        <v>10146</v>
      </c>
      <c r="N39" s="439">
        <f t="shared" si="4"/>
        <v>-2435</v>
      </c>
      <c r="O39" s="439">
        <f t="shared" si="5"/>
        <v>2435000</v>
      </c>
      <c r="P39" s="439">
        <f t="shared" si="1"/>
        <v>2.435</v>
      </c>
      <c r="Q39" s="427"/>
    </row>
    <row r="40" spans="1:17" ht="22.5" customHeight="1">
      <c r="A40" s="351">
        <v>25</v>
      </c>
      <c r="B40" s="417" t="s">
        <v>136</v>
      </c>
      <c r="C40" s="418">
        <v>4864965</v>
      </c>
      <c r="D40" s="162" t="s">
        <v>13</v>
      </c>
      <c r="E40" s="125" t="s">
        <v>366</v>
      </c>
      <c r="F40" s="431">
        <v>-1000</v>
      </c>
      <c r="G40" s="437">
        <v>445</v>
      </c>
      <c r="H40" s="436">
        <v>445</v>
      </c>
      <c r="I40" s="439">
        <f t="shared" si="2"/>
        <v>0</v>
      </c>
      <c r="J40" s="439">
        <f t="shared" si="3"/>
        <v>0</v>
      </c>
      <c r="K40" s="439">
        <f t="shared" si="0"/>
        <v>0</v>
      </c>
      <c r="L40" s="443">
        <v>730</v>
      </c>
      <c r="M40" s="436">
        <v>2988</v>
      </c>
      <c r="N40" s="439">
        <f t="shared" si="4"/>
        <v>-2258</v>
      </c>
      <c r="O40" s="439">
        <f t="shared" si="5"/>
        <v>2258000</v>
      </c>
      <c r="P40" s="439">
        <f t="shared" si="1"/>
        <v>2.258</v>
      </c>
      <c r="Q40" s="427"/>
    </row>
    <row r="41" spans="1:17" ht="22.5" customHeight="1">
      <c r="A41" s="351">
        <v>26</v>
      </c>
      <c r="B41" s="417" t="s">
        <v>181</v>
      </c>
      <c r="C41" s="418">
        <v>4864890</v>
      </c>
      <c r="D41" s="162" t="s">
        <v>13</v>
      </c>
      <c r="E41" s="125" t="s">
        <v>366</v>
      </c>
      <c r="F41" s="431">
        <v>-1000</v>
      </c>
      <c r="G41" s="437">
        <v>996901</v>
      </c>
      <c r="H41" s="436">
        <v>996281</v>
      </c>
      <c r="I41" s="439">
        <f t="shared" si="2"/>
        <v>620</v>
      </c>
      <c r="J41" s="439">
        <f t="shared" si="3"/>
        <v>-620000</v>
      </c>
      <c r="K41" s="439">
        <f t="shared" si="0"/>
        <v>-0.62</v>
      </c>
      <c r="L41" s="443">
        <v>959827</v>
      </c>
      <c r="M41" s="436">
        <v>959838</v>
      </c>
      <c r="N41" s="439">
        <f t="shared" si="4"/>
        <v>-11</v>
      </c>
      <c r="O41" s="439">
        <f t="shared" si="5"/>
        <v>11000</v>
      </c>
      <c r="P41" s="439">
        <f t="shared" si="1"/>
        <v>0.011</v>
      </c>
      <c r="Q41" s="427"/>
    </row>
    <row r="42" spans="1:17" ht="22.5" customHeight="1">
      <c r="A42" s="351">
        <v>27</v>
      </c>
      <c r="B42" s="383" t="s">
        <v>182</v>
      </c>
      <c r="C42" s="418">
        <v>4864891</v>
      </c>
      <c r="D42" s="112" t="s">
        <v>13</v>
      </c>
      <c r="E42" s="125" t="s">
        <v>366</v>
      </c>
      <c r="F42" s="431">
        <v>-1000</v>
      </c>
      <c r="G42" s="437">
        <v>994536</v>
      </c>
      <c r="H42" s="436">
        <v>994536</v>
      </c>
      <c r="I42" s="439">
        <f t="shared" si="2"/>
        <v>0</v>
      </c>
      <c r="J42" s="439">
        <f t="shared" si="3"/>
        <v>0</v>
      </c>
      <c r="K42" s="439">
        <f t="shared" si="0"/>
        <v>0</v>
      </c>
      <c r="L42" s="440">
        <v>977143</v>
      </c>
      <c r="M42" s="436">
        <v>977143</v>
      </c>
      <c r="N42" s="439">
        <f t="shared" si="4"/>
        <v>0</v>
      </c>
      <c r="O42" s="439">
        <f t="shared" si="5"/>
        <v>0</v>
      </c>
      <c r="P42" s="439">
        <f t="shared" si="1"/>
        <v>0</v>
      </c>
      <c r="Q42" s="427"/>
    </row>
    <row r="43" spans="1:17" ht="22.5" customHeight="1">
      <c r="A43" s="351">
        <v>28</v>
      </c>
      <c r="B43" s="417" t="s">
        <v>183</v>
      </c>
      <c r="C43" s="418">
        <v>4864906</v>
      </c>
      <c r="D43" s="162" t="s">
        <v>13</v>
      </c>
      <c r="E43" s="125" t="s">
        <v>366</v>
      </c>
      <c r="F43" s="431">
        <v>-1000</v>
      </c>
      <c r="G43" s="437">
        <v>999645</v>
      </c>
      <c r="H43" s="436">
        <v>999645</v>
      </c>
      <c r="I43" s="439">
        <f t="shared" si="2"/>
        <v>0</v>
      </c>
      <c r="J43" s="439">
        <f t="shared" si="3"/>
        <v>0</v>
      </c>
      <c r="K43" s="439">
        <f t="shared" si="0"/>
        <v>0</v>
      </c>
      <c r="L43" s="440">
        <v>964976</v>
      </c>
      <c r="M43" s="436">
        <v>968172</v>
      </c>
      <c r="N43" s="439">
        <f t="shared" si="4"/>
        <v>-3196</v>
      </c>
      <c r="O43" s="439">
        <f t="shared" si="5"/>
        <v>3196000</v>
      </c>
      <c r="P43" s="439">
        <f t="shared" si="1"/>
        <v>3.196</v>
      </c>
      <c r="Q43" s="427"/>
    </row>
    <row r="44" spans="1:17" ht="22.5" customHeight="1" thickBot="1">
      <c r="A44" s="351">
        <v>29</v>
      </c>
      <c r="B44" s="417" t="s">
        <v>184</v>
      </c>
      <c r="C44" s="418">
        <v>4864907</v>
      </c>
      <c r="D44" s="162" t="s">
        <v>13</v>
      </c>
      <c r="E44" s="125" t="s">
        <v>366</v>
      </c>
      <c r="F44" s="626">
        <v>-1000</v>
      </c>
      <c r="G44" s="437">
        <v>999082</v>
      </c>
      <c r="H44" s="436">
        <v>999082</v>
      </c>
      <c r="I44" s="439">
        <f t="shared" si="2"/>
        <v>0</v>
      </c>
      <c r="J44" s="439">
        <f t="shared" si="3"/>
        <v>0</v>
      </c>
      <c r="K44" s="439">
        <f t="shared" si="0"/>
        <v>0</v>
      </c>
      <c r="L44" s="440">
        <v>960949</v>
      </c>
      <c r="M44" s="436">
        <v>965438</v>
      </c>
      <c r="N44" s="439">
        <f t="shared" si="4"/>
        <v>-4489</v>
      </c>
      <c r="O44" s="439">
        <f t="shared" si="5"/>
        <v>4489000</v>
      </c>
      <c r="P44" s="439">
        <f t="shared" si="1"/>
        <v>4.489</v>
      </c>
      <c r="Q44" s="427"/>
    </row>
    <row r="45" spans="1:17" ht="18" customHeight="1" thickTop="1">
      <c r="A45" s="380"/>
      <c r="B45" s="420"/>
      <c r="C45" s="421"/>
      <c r="D45" s="336"/>
      <c r="E45" s="337"/>
      <c r="F45" s="431"/>
      <c r="G45" s="444"/>
      <c r="H45" s="446"/>
      <c r="I45" s="445"/>
      <c r="J45" s="445"/>
      <c r="K45" s="445"/>
      <c r="L45" s="445"/>
      <c r="M45" s="446"/>
      <c r="N45" s="445"/>
      <c r="O45" s="445"/>
      <c r="P45" s="445"/>
      <c r="Q45" s="27"/>
    </row>
    <row r="46" spans="1:17" ht="18" customHeight="1" thickBot="1">
      <c r="A46" s="568" t="s">
        <v>355</v>
      </c>
      <c r="B46" s="422"/>
      <c r="C46" s="423"/>
      <c r="D46" s="338"/>
      <c r="E46" s="339"/>
      <c r="F46" s="431"/>
      <c r="G46" s="447"/>
      <c r="H46" s="450"/>
      <c r="I46" s="449"/>
      <c r="J46" s="449"/>
      <c r="K46" s="449"/>
      <c r="L46" s="449"/>
      <c r="M46" s="450"/>
      <c r="N46" s="449"/>
      <c r="O46" s="449"/>
      <c r="P46" s="581" t="str">
        <f>NDPL!$Q$1</f>
        <v>NOVEMBER 2010</v>
      </c>
      <c r="Q46" s="581"/>
    </row>
    <row r="47" spans="1:17" ht="21" customHeight="1" thickTop="1">
      <c r="A47" s="378"/>
      <c r="B47" s="381" t="s">
        <v>185</v>
      </c>
      <c r="C47" s="418"/>
      <c r="D47" s="112"/>
      <c r="E47" s="112"/>
      <c r="F47" s="627"/>
      <c r="G47" s="437"/>
      <c r="H47" s="439"/>
      <c r="I47" s="439"/>
      <c r="J47" s="439"/>
      <c r="K47" s="439"/>
      <c r="L47" s="440"/>
      <c r="M47" s="439"/>
      <c r="N47" s="439"/>
      <c r="O47" s="439"/>
      <c r="P47" s="439"/>
      <c r="Q47" s="197"/>
    </row>
    <row r="48" spans="1:17" ht="21" customHeight="1">
      <c r="A48" s="351">
        <v>30</v>
      </c>
      <c r="B48" s="417" t="s">
        <v>16</v>
      </c>
      <c r="C48" s="418">
        <v>4864988</v>
      </c>
      <c r="D48" s="162" t="s">
        <v>13</v>
      </c>
      <c r="E48" s="125" t="s">
        <v>366</v>
      </c>
      <c r="F48" s="431">
        <v>-1000</v>
      </c>
      <c r="G48" s="437">
        <v>457</v>
      </c>
      <c r="H48" s="436">
        <v>611</v>
      </c>
      <c r="I48" s="439">
        <f t="shared" si="2"/>
        <v>-154</v>
      </c>
      <c r="J48" s="439">
        <f t="shared" si="3"/>
        <v>154000</v>
      </c>
      <c r="K48" s="439">
        <f t="shared" si="0"/>
        <v>0.154</v>
      </c>
      <c r="L48" s="443">
        <v>979302</v>
      </c>
      <c r="M48" s="436">
        <v>979551</v>
      </c>
      <c r="N48" s="439">
        <f t="shared" si="4"/>
        <v>-249</v>
      </c>
      <c r="O48" s="439">
        <f t="shared" si="5"/>
        <v>249000</v>
      </c>
      <c r="P48" s="439">
        <f t="shared" si="1"/>
        <v>0.249</v>
      </c>
      <c r="Q48" s="197"/>
    </row>
    <row r="49" spans="1:17" ht="21" customHeight="1">
      <c r="A49" s="351">
        <v>31</v>
      </c>
      <c r="B49" s="417" t="s">
        <v>17</v>
      </c>
      <c r="C49" s="418">
        <v>4864989</v>
      </c>
      <c r="D49" s="162" t="s">
        <v>13</v>
      </c>
      <c r="E49" s="125" t="s">
        <v>366</v>
      </c>
      <c r="F49" s="431">
        <v>-1000</v>
      </c>
      <c r="G49" s="437">
        <v>1668</v>
      </c>
      <c r="H49" s="436">
        <v>1826</v>
      </c>
      <c r="I49" s="439">
        <f t="shared" si="2"/>
        <v>-158</v>
      </c>
      <c r="J49" s="439">
        <f t="shared" si="3"/>
        <v>158000</v>
      </c>
      <c r="K49" s="439">
        <f t="shared" si="0"/>
        <v>0.158</v>
      </c>
      <c r="L49" s="443">
        <v>995938</v>
      </c>
      <c r="M49" s="436">
        <v>996214</v>
      </c>
      <c r="N49" s="439">
        <f t="shared" si="4"/>
        <v>-276</v>
      </c>
      <c r="O49" s="439">
        <f t="shared" si="5"/>
        <v>276000</v>
      </c>
      <c r="P49" s="439">
        <f t="shared" si="1"/>
        <v>0.276</v>
      </c>
      <c r="Q49" s="197"/>
    </row>
    <row r="50" spans="1:17" ht="21" customHeight="1">
      <c r="A50" s="351">
        <v>32</v>
      </c>
      <c r="B50" s="417" t="s">
        <v>18</v>
      </c>
      <c r="C50" s="418">
        <v>4864979</v>
      </c>
      <c r="D50" s="162" t="s">
        <v>13</v>
      </c>
      <c r="E50" s="125" t="s">
        <v>366</v>
      </c>
      <c r="F50" s="431">
        <v>-2000</v>
      </c>
      <c r="G50" s="437">
        <v>989578</v>
      </c>
      <c r="H50" s="436">
        <v>989527</v>
      </c>
      <c r="I50" s="439">
        <f t="shared" si="2"/>
        <v>51</v>
      </c>
      <c r="J50" s="439">
        <f t="shared" si="3"/>
        <v>-102000</v>
      </c>
      <c r="K50" s="439">
        <f t="shared" si="0"/>
        <v>-0.102</v>
      </c>
      <c r="L50" s="440">
        <v>982313</v>
      </c>
      <c r="M50" s="436">
        <v>982454</v>
      </c>
      <c r="N50" s="439">
        <f t="shared" si="4"/>
        <v>-141</v>
      </c>
      <c r="O50" s="439">
        <f t="shared" si="5"/>
        <v>282000</v>
      </c>
      <c r="P50" s="439">
        <f t="shared" si="1"/>
        <v>0.282</v>
      </c>
      <c r="Q50" s="630"/>
    </row>
    <row r="51" spans="1:17" ht="21" customHeight="1">
      <c r="A51" s="351"/>
      <c r="B51" s="419" t="s">
        <v>186</v>
      </c>
      <c r="C51" s="418"/>
      <c r="D51" s="162"/>
      <c r="E51" s="162"/>
      <c r="F51" s="431"/>
      <c r="G51" s="437"/>
      <c r="H51" s="439"/>
      <c r="I51" s="439"/>
      <c r="J51" s="439"/>
      <c r="K51" s="439"/>
      <c r="L51" s="440"/>
      <c r="M51" s="439"/>
      <c r="N51" s="439"/>
      <c r="O51" s="439"/>
      <c r="P51" s="439"/>
      <c r="Q51" s="197"/>
    </row>
    <row r="52" spans="1:17" ht="21" customHeight="1">
      <c r="A52" s="351">
        <v>33</v>
      </c>
      <c r="B52" s="417" t="s">
        <v>16</v>
      </c>
      <c r="C52" s="418">
        <v>4864966</v>
      </c>
      <c r="D52" s="162" t="s">
        <v>13</v>
      </c>
      <c r="E52" s="125" t="s">
        <v>366</v>
      </c>
      <c r="F52" s="431">
        <v>-1000</v>
      </c>
      <c r="G52" s="624">
        <v>999139</v>
      </c>
      <c r="H52" s="436">
        <v>999665</v>
      </c>
      <c r="I52" s="439">
        <f t="shared" si="2"/>
        <v>-526</v>
      </c>
      <c r="J52" s="439">
        <f t="shared" si="3"/>
        <v>526000</v>
      </c>
      <c r="K52" s="439">
        <f t="shared" si="0"/>
        <v>0.526</v>
      </c>
      <c r="L52" s="625">
        <v>952025</v>
      </c>
      <c r="M52" s="436">
        <v>953238</v>
      </c>
      <c r="N52" s="439">
        <f t="shared" si="4"/>
        <v>-1213</v>
      </c>
      <c r="O52" s="439">
        <f t="shared" si="5"/>
        <v>1213000</v>
      </c>
      <c r="P52" s="439">
        <f t="shared" si="1"/>
        <v>1.213</v>
      </c>
      <c r="Q52" s="197"/>
    </row>
    <row r="53" spans="1:17" ht="21" customHeight="1">
      <c r="A53" s="351">
        <v>34</v>
      </c>
      <c r="B53" s="417" t="s">
        <v>17</v>
      </c>
      <c r="C53" s="418">
        <v>4864967</v>
      </c>
      <c r="D53" s="162" t="s">
        <v>13</v>
      </c>
      <c r="E53" s="125" t="s">
        <v>366</v>
      </c>
      <c r="F53" s="431">
        <v>-1000</v>
      </c>
      <c r="G53" s="437">
        <v>2348</v>
      </c>
      <c r="H53" s="436">
        <v>3507</v>
      </c>
      <c r="I53" s="439">
        <f t="shared" si="2"/>
        <v>-1159</v>
      </c>
      <c r="J53" s="439">
        <f t="shared" si="3"/>
        <v>1159000</v>
      </c>
      <c r="K53" s="439">
        <f t="shared" si="0"/>
        <v>1.159</v>
      </c>
      <c r="L53" s="443">
        <v>967537</v>
      </c>
      <c r="M53" s="436">
        <v>967740</v>
      </c>
      <c r="N53" s="439">
        <f t="shared" si="4"/>
        <v>-203</v>
      </c>
      <c r="O53" s="439">
        <f t="shared" si="5"/>
        <v>203000</v>
      </c>
      <c r="P53" s="439">
        <f t="shared" si="1"/>
        <v>0.203</v>
      </c>
      <c r="Q53" s="197"/>
    </row>
    <row r="54" spans="1:17" ht="21" customHeight="1">
      <c r="A54" s="351">
        <v>35</v>
      </c>
      <c r="B54" s="417" t="s">
        <v>18</v>
      </c>
      <c r="C54" s="418">
        <v>4865048</v>
      </c>
      <c r="D54" s="162" t="s">
        <v>13</v>
      </c>
      <c r="E54" s="125" t="s">
        <v>366</v>
      </c>
      <c r="F54" s="431">
        <v>-1000</v>
      </c>
      <c r="G54" s="437">
        <v>999437</v>
      </c>
      <c r="H54" s="436">
        <v>1000045</v>
      </c>
      <c r="I54" s="439">
        <f t="shared" si="2"/>
        <v>-608</v>
      </c>
      <c r="J54" s="439">
        <f t="shared" si="3"/>
        <v>608000</v>
      </c>
      <c r="K54" s="439">
        <f t="shared" si="0"/>
        <v>0.608</v>
      </c>
      <c r="L54" s="440">
        <v>958237</v>
      </c>
      <c r="M54" s="436">
        <v>959379</v>
      </c>
      <c r="N54" s="439">
        <f t="shared" si="4"/>
        <v>-1142</v>
      </c>
      <c r="O54" s="439">
        <f t="shared" si="5"/>
        <v>1142000</v>
      </c>
      <c r="P54" s="439">
        <f t="shared" si="1"/>
        <v>1.142</v>
      </c>
      <c r="Q54" s="197" t="s">
        <v>393</v>
      </c>
    </row>
    <row r="55" spans="1:17" ht="21" customHeight="1">
      <c r="A55" s="351"/>
      <c r="B55" s="419" t="s">
        <v>126</v>
      </c>
      <c r="C55" s="418"/>
      <c r="D55" s="162"/>
      <c r="E55" s="125"/>
      <c r="F55" s="428"/>
      <c r="G55" s="437"/>
      <c r="H55" s="436"/>
      <c r="I55" s="439"/>
      <c r="J55" s="439"/>
      <c r="K55" s="439"/>
      <c r="L55" s="440"/>
      <c r="M55" s="436"/>
      <c r="N55" s="439"/>
      <c r="O55" s="439"/>
      <c r="P55" s="439"/>
      <c r="Q55" s="197"/>
    </row>
    <row r="56" spans="1:17" ht="21" customHeight="1">
      <c r="A56" s="351">
        <v>36</v>
      </c>
      <c r="B56" s="417" t="s">
        <v>389</v>
      </c>
      <c r="C56" s="418">
        <v>4864827</v>
      </c>
      <c r="D56" s="162" t="s">
        <v>13</v>
      </c>
      <c r="E56" s="125" t="s">
        <v>366</v>
      </c>
      <c r="F56" s="428">
        <v>-666.666</v>
      </c>
      <c r="G56" s="437">
        <v>850</v>
      </c>
      <c r="H56" s="436">
        <v>1523</v>
      </c>
      <c r="I56" s="439">
        <f>G56-H56</f>
        <v>-673</v>
      </c>
      <c r="J56" s="439">
        <f t="shared" si="3"/>
        <v>448666.21800000005</v>
      </c>
      <c r="K56" s="439">
        <f t="shared" si="0"/>
        <v>0.44866621800000006</v>
      </c>
      <c r="L56" s="443">
        <v>618</v>
      </c>
      <c r="M56" s="436">
        <v>744</v>
      </c>
      <c r="N56" s="439">
        <f>L56-M56</f>
        <v>-126</v>
      </c>
      <c r="O56" s="439">
        <f t="shared" si="5"/>
        <v>83999.91600000001</v>
      </c>
      <c r="P56" s="439">
        <f t="shared" si="1"/>
        <v>0.08399991600000001</v>
      </c>
      <c r="Q56" s="631"/>
    </row>
    <row r="57" spans="1:17" ht="21" customHeight="1">
      <c r="A57" s="351">
        <v>37</v>
      </c>
      <c r="B57" s="417" t="s">
        <v>188</v>
      </c>
      <c r="C57" s="418">
        <v>4864828</v>
      </c>
      <c r="D57" s="162" t="s">
        <v>13</v>
      </c>
      <c r="E57" s="125" t="s">
        <v>366</v>
      </c>
      <c r="F57" s="428">
        <v>-666.666</v>
      </c>
      <c r="G57" s="437">
        <v>999276</v>
      </c>
      <c r="H57" s="436">
        <v>999893</v>
      </c>
      <c r="I57" s="439">
        <f>G57-H57</f>
        <v>-617</v>
      </c>
      <c r="J57" s="439">
        <f t="shared" si="3"/>
        <v>411332.922</v>
      </c>
      <c r="K57" s="439">
        <f t="shared" si="0"/>
        <v>0.41133292200000005</v>
      </c>
      <c r="L57" s="443">
        <v>999430</v>
      </c>
      <c r="M57" s="436">
        <v>999430</v>
      </c>
      <c r="N57" s="439">
        <f>L57-M57</f>
        <v>0</v>
      </c>
      <c r="O57" s="439">
        <f t="shared" si="5"/>
        <v>0</v>
      </c>
      <c r="P57" s="439">
        <f t="shared" si="1"/>
        <v>0</v>
      </c>
      <c r="Q57" s="197"/>
    </row>
    <row r="58" spans="1:17" ht="22.5" customHeight="1">
      <c r="A58" s="351"/>
      <c r="B58" s="638" t="s">
        <v>394</v>
      </c>
      <c r="C58" s="418"/>
      <c r="D58" s="162"/>
      <c r="E58" s="125"/>
      <c r="F58" s="428"/>
      <c r="G58" s="437"/>
      <c r="H58" s="436"/>
      <c r="I58" s="439"/>
      <c r="J58" s="439"/>
      <c r="K58" s="439"/>
      <c r="L58" s="443"/>
      <c r="M58" s="436"/>
      <c r="N58" s="439"/>
      <c r="O58" s="439"/>
      <c r="P58" s="439"/>
      <c r="Q58" s="197"/>
    </row>
    <row r="59" spans="1:17" ht="21" customHeight="1">
      <c r="A59" s="351"/>
      <c r="B59" s="417" t="s">
        <v>389</v>
      </c>
      <c r="C59" s="418">
        <v>4865024</v>
      </c>
      <c r="D59" s="162" t="s">
        <v>13</v>
      </c>
      <c r="E59" s="125" t="s">
        <v>366</v>
      </c>
      <c r="F59" s="639">
        <v>-2000</v>
      </c>
      <c r="G59" s="437">
        <v>999969</v>
      </c>
      <c r="H59" s="436">
        <v>999969</v>
      </c>
      <c r="I59" s="439">
        <f>G59-H59</f>
        <v>0</v>
      </c>
      <c r="J59" s="439">
        <f t="shared" si="3"/>
        <v>0</v>
      </c>
      <c r="K59" s="439">
        <f t="shared" si="0"/>
        <v>0</v>
      </c>
      <c r="L59" s="443">
        <v>999999</v>
      </c>
      <c r="M59" s="436">
        <v>999999</v>
      </c>
      <c r="N59" s="439">
        <f>L59-M59</f>
        <v>0</v>
      </c>
      <c r="O59" s="439">
        <f t="shared" si="5"/>
        <v>0</v>
      </c>
      <c r="P59" s="439">
        <f t="shared" si="1"/>
        <v>0</v>
      </c>
      <c r="Q59" s="197"/>
    </row>
    <row r="60" spans="1:17" ht="21" customHeight="1">
      <c r="A60" s="351"/>
      <c r="B60" s="417" t="s">
        <v>188</v>
      </c>
      <c r="C60" s="418">
        <v>4864920</v>
      </c>
      <c r="D60" s="162" t="s">
        <v>13</v>
      </c>
      <c r="E60" s="125" t="s">
        <v>366</v>
      </c>
      <c r="F60" s="639">
        <v>-2000</v>
      </c>
      <c r="G60" s="437">
        <v>996650</v>
      </c>
      <c r="H60" s="436">
        <v>996559</v>
      </c>
      <c r="I60" s="439">
        <f>G60-H60</f>
        <v>91</v>
      </c>
      <c r="J60" s="439">
        <f t="shared" si="3"/>
        <v>-182000</v>
      </c>
      <c r="K60" s="439">
        <f t="shared" si="0"/>
        <v>-0.182</v>
      </c>
      <c r="L60" s="443">
        <v>999371</v>
      </c>
      <c r="M60" s="436">
        <v>999337</v>
      </c>
      <c r="N60" s="439">
        <f>L60-M60</f>
        <v>34</v>
      </c>
      <c r="O60" s="439">
        <f t="shared" si="5"/>
        <v>-68000</v>
      </c>
      <c r="P60" s="439">
        <f t="shared" si="1"/>
        <v>-0.068</v>
      </c>
      <c r="Q60" s="197"/>
    </row>
    <row r="61" spans="1:17" ht="21" customHeight="1">
      <c r="A61" s="351"/>
      <c r="B61" s="381" t="s">
        <v>111</v>
      </c>
      <c r="C61" s="418"/>
      <c r="D61" s="112"/>
      <c r="E61" s="112"/>
      <c r="F61" s="428"/>
      <c r="G61" s="437"/>
      <c r="H61" s="439"/>
      <c r="I61" s="439"/>
      <c r="J61" s="439"/>
      <c r="K61" s="439"/>
      <c r="L61" s="440"/>
      <c r="M61" s="439"/>
      <c r="N61" s="439"/>
      <c r="O61" s="439"/>
      <c r="P61" s="439"/>
      <c r="Q61" s="197"/>
    </row>
    <row r="62" spans="1:17" ht="21" customHeight="1">
      <c r="A62" s="351">
        <v>38</v>
      </c>
      <c r="B62" s="417" t="s">
        <v>123</v>
      </c>
      <c r="C62" s="418">
        <v>4864951</v>
      </c>
      <c r="D62" s="162" t="s">
        <v>13</v>
      </c>
      <c r="E62" s="125" t="s">
        <v>366</v>
      </c>
      <c r="F62" s="431">
        <v>1000</v>
      </c>
      <c r="G62" s="437">
        <v>999948</v>
      </c>
      <c r="H62" s="464">
        <v>999981</v>
      </c>
      <c r="I62" s="439">
        <f t="shared" si="2"/>
        <v>-33</v>
      </c>
      <c r="J62" s="439">
        <f t="shared" si="3"/>
        <v>-33000</v>
      </c>
      <c r="K62" s="439">
        <f t="shared" si="0"/>
        <v>-0.033</v>
      </c>
      <c r="L62" s="443">
        <v>36330</v>
      </c>
      <c r="M62" s="464">
        <v>36474</v>
      </c>
      <c r="N62" s="439">
        <f t="shared" si="4"/>
        <v>-144</v>
      </c>
      <c r="O62" s="439">
        <f t="shared" si="5"/>
        <v>-144000</v>
      </c>
      <c r="P62" s="439">
        <f t="shared" si="1"/>
        <v>-0.144</v>
      </c>
      <c r="Q62" s="197"/>
    </row>
    <row r="63" spans="1:17" ht="21" customHeight="1">
      <c r="A63" s="351">
        <v>39</v>
      </c>
      <c r="B63" s="417" t="s">
        <v>124</v>
      </c>
      <c r="C63" s="418">
        <v>4902501</v>
      </c>
      <c r="D63" s="162" t="s">
        <v>13</v>
      </c>
      <c r="E63" s="125" t="s">
        <v>366</v>
      </c>
      <c r="F63" s="431">
        <v>1333.33</v>
      </c>
      <c r="G63" s="437">
        <v>999927</v>
      </c>
      <c r="H63" s="464">
        <v>1000010</v>
      </c>
      <c r="I63" s="436">
        <f t="shared" si="2"/>
        <v>-83</v>
      </c>
      <c r="J63" s="436">
        <f t="shared" si="3"/>
        <v>-110666.39</v>
      </c>
      <c r="K63" s="436">
        <f t="shared" si="0"/>
        <v>-0.11066639</v>
      </c>
      <c r="L63" s="443">
        <v>688</v>
      </c>
      <c r="M63" s="464">
        <v>733</v>
      </c>
      <c r="N63" s="439">
        <f t="shared" si="4"/>
        <v>-45</v>
      </c>
      <c r="O63" s="439">
        <f t="shared" si="5"/>
        <v>-59999.85</v>
      </c>
      <c r="P63" s="439">
        <f t="shared" si="1"/>
        <v>-0.05999985</v>
      </c>
      <c r="Q63" s="197" t="s">
        <v>393</v>
      </c>
    </row>
    <row r="64" spans="1:17" ht="21" customHeight="1">
      <c r="A64" s="351"/>
      <c r="B64" s="381"/>
      <c r="C64" s="418"/>
      <c r="D64" s="162"/>
      <c r="E64" s="125"/>
      <c r="F64" s="431"/>
      <c r="G64" s="437"/>
      <c r="H64" s="436"/>
      <c r="I64" s="436"/>
      <c r="J64" s="439"/>
      <c r="K64" s="439"/>
      <c r="L64" s="440"/>
      <c r="M64" s="436"/>
      <c r="N64" s="436"/>
      <c r="O64" s="439"/>
      <c r="P64" s="439"/>
      <c r="Q64" s="197"/>
    </row>
    <row r="65" spans="1:17" ht="21" customHeight="1">
      <c r="A65" s="351"/>
      <c r="B65" s="419" t="s">
        <v>187</v>
      </c>
      <c r="C65" s="418"/>
      <c r="D65" s="162"/>
      <c r="E65" s="162"/>
      <c r="F65" s="431"/>
      <c r="G65" s="437"/>
      <c r="H65" s="439"/>
      <c r="I65" s="439"/>
      <c r="J65" s="439"/>
      <c r="K65" s="439"/>
      <c r="L65" s="440"/>
      <c r="M65" s="439"/>
      <c r="N65" s="439"/>
      <c r="O65" s="439"/>
      <c r="P65" s="439"/>
      <c r="Q65" s="197"/>
    </row>
    <row r="66" spans="1:17" ht="21" customHeight="1">
      <c r="A66" s="351">
        <v>40</v>
      </c>
      <c r="B66" s="417" t="s">
        <v>41</v>
      </c>
      <c r="C66" s="418">
        <v>4864990</v>
      </c>
      <c r="D66" s="162" t="s">
        <v>13</v>
      </c>
      <c r="E66" s="125" t="s">
        <v>366</v>
      </c>
      <c r="F66" s="431">
        <v>-1000</v>
      </c>
      <c r="G66" s="437">
        <v>610</v>
      </c>
      <c r="H66" s="439">
        <v>752</v>
      </c>
      <c r="I66" s="439">
        <f t="shared" si="2"/>
        <v>-142</v>
      </c>
      <c r="J66" s="439">
        <f t="shared" si="3"/>
        <v>142000</v>
      </c>
      <c r="K66" s="439">
        <f t="shared" si="0"/>
        <v>0.142</v>
      </c>
      <c r="L66" s="440">
        <v>983490</v>
      </c>
      <c r="M66" s="439">
        <v>983786</v>
      </c>
      <c r="N66" s="439">
        <f t="shared" si="4"/>
        <v>-296</v>
      </c>
      <c r="O66" s="439">
        <f t="shared" si="5"/>
        <v>296000</v>
      </c>
      <c r="P66" s="439">
        <f t="shared" si="1"/>
        <v>0.296</v>
      </c>
      <c r="Q66" s="197"/>
    </row>
    <row r="67" spans="1:17" ht="21" customHeight="1">
      <c r="A67" s="351">
        <v>41</v>
      </c>
      <c r="B67" s="417" t="s">
        <v>188</v>
      </c>
      <c r="C67" s="418">
        <v>4864991</v>
      </c>
      <c r="D67" s="162" t="s">
        <v>13</v>
      </c>
      <c r="E67" s="125" t="s">
        <v>366</v>
      </c>
      <c r="F67" s="431">
        <v>-1000</v>
      </c>
      <c r="G67" s="437">
        <v>384</v>
      </c>
      <c r="H67" s="436">
        <v>384</v>
      </c>
      <c r="I67" s="439">
        <f t="shared" si="2"/>
        <v>0</v>
      </c>
      <c r="J67" s="439">
        <f t="shared" si="3"/>
        <v>0</v>
      </c>
      <c r="K67" s="439">
        <f t="shared" si="0"/>
        <v>0</v>
      </c>
      <c r="L67" s="440">
        <v>988766</v>
      </c>
      <c r="M67" s="436">
        <v>988836</v>
      </c>
      <c r="N67" s="439">
        <f t="shared" si="4"/>
        <v>-70</v>
      </c>
      <c r="O67" s="439">
        <f t="shared" si="5"/>
        <v>70000</v>
      </c>
      <c r="P67" s="439">
        <f t="shared" si="1"/>
        <v>0.07</v>
      </c>
      <c r="Q67" s="197"/>
    </row>
    <row r="68" spans="1:17" ht="21" customHeight="1">
      <c r="A68" s="351"/>
      <c r="B68" s="424" t="s">
        <v>29</v>
      </c>
      <c r="C68" s="384"/>
      <c r="D68" s="66"/>
      <c r="E68" s="66"/>
      <c r="F68" s="431"/>
      <c r="G68" s="437"/>
      <c r="H68" s="439"/>
      <c r="I68" s="439"/>
      <c r="J68" s="439"/>
      <c r="K68" s="439"/>
      <c r="L68" s="440"/>
      <c r="M68" s="439"/>
      <c r="N68" s="439"/>
      <c r="O68" s="439"/>
      <c r="P68" s="439"/>
      <c r="Q68" s="197"/>
    </row>
    <row r="69" spans="1:17" ht="21" customHeight="1">
      <c r="A69" s="351">
        <v>42</v>
      </c>
      <c r="B69" s="116" t="s">
        <v>87</v>
      </c>
      <c r="C69" s="384">
        <v>4865092</v>
      </c>
      <c r="D69" s="66" t="s">
        <v>13</v>
      </c>
      <c r="E69" s="125" t="s">
        <v>366</v>
      </c>
      <c r="F69" s="431">
        <v>100</v>
      </c>
      <c r="G69" s="437">
        <v>3822</v>
      </c>
      <c r="H69" s="436">
        <v>3718</v>
      </c>
      <c r="I69" s="439">
        <f t="shared" si="2"/>
        <v>104</v>
      </c>
      <c r="J69" s="439">
        <f t="shared" si="3"/>
        <v>10400</v>
      </c>
      <c r="K69" s="439">
        <f t="shared" si="0"/>
        <v>0.0104</v>
      </c>
      <c r="L69" s="440">
        <v>7336</v>
      </c>
      <c r="M69" s="439">
        <v>7265</v>
      </c>
      <c r="N69" s="439">
        <f t="shared" si="4"/>
        <v>71</v>
      </c>
      <c r="O69" s="439">
        <f t="shared" si="5"/>
        <v>7100</v>
      </c>
      <c r="P69" s="439">
        <f t="shared" si="1"/>
        <v>0.0071</v>
      </c>
      <c r="Q69" s="197"/>
    </row>
    <row r="70" spans="1:17" ht="21" customHeight="1">
      <c r="A70" s="351"/>
      <c r="B70" s="419" t="s">
        <v>53</v>
      </c>
      <c r="C70" s="418"/>
      <c r="D70" s="162"/>
      <c r="E70" s="162"/>
      <c r="F70" s="431"/>
      <c r="G70" s="437"/>
      <c r="H70" s="439"/>
      <c r="I70" s="439"/>
      <c r="J70" s="439"/>
      <c r="K70" s="439"/>
      <c r="L70" s="440"/>
      <c r="M70" s="439"/>
      <c r="N70" s="439"/>
      <c r="O70" s="439"/>
      <c r="P70" s="439"/>
      <c r="Q70" s="197"/>
    </row>
    <row r="71" spans="1:17" ht="21" customHeight="1">
      <c r="A71" s="351">
        <v>43</v>
      </c>
      <c r="B71" s="417" t="s">
        <v>367</v>
      </c>
      <c r="C71" s="418">
        <v>4864792</v>
      </c>
      <c r="D71" s="162" t="s">
        <v>13</v>
      </c>
      <c r="E71" s="125" t="s">
        <v>366</v>
      </c>
      <c r="F71" s="431">
        <v>100</v>
      </c>
      <c r="G71" s="437">
        <v>28784</v>
      </c>
      <c r="H71" s="439">
        <v>28837</v>
      </c>
      <c r="I71" s="439">
        <f t="shared" si="2"/>
        <v>-53</v>
      </c>
      <c r="J71" s="439">
        <f t="shared" si="3"/>
        <v>-5300</v>
      </c>
      <c r="K71" s="439">
        <f t="shared" si="0"/>
        <v>-0.0053</v>
      </c>
      <c r="L71" s="440">
        <v>147543</v>
      </c>
      <c r="M71" s="439">
        <v>147831</v>
      </c>
      <c r="N71" s="439">
        <f t="shared" si="4"/>
        <v>-288</v>
      </c>
      <c r="O71" s="439">
        <f t="shared" si="5"/>
        <v>-28800</v>
      </c>
      <c r="P71" s="439">
        <f t="shared" si="1"/>
        <v>-0.0288</v>
      </c>
      <c r="Q71" s="197"/>
    </row>
    <row r="72" spans="1:17" ht="21" customHeight="1">
      <c r="A72" s="425"/>
      <c r="B72" s="424" t="s">
        <v>328</v>
      </c>
      <c r="C72" s="418"/>
      <c r="D72" s="162"/>
      <c r="E72" s="162"/>
      <c r="F72" s="431"/>
      <c r="G72" s="437"/>
      <c r="H72" s="439"/>
      <c r="I72" s="439"/>
      <c r="J72" s="439"/>
      <c r="K72" s="439"/>
      <c r="L72" s="440"/>
      <c r="M72" s="439"/>
      <c r="N72" s="439"/>
      <c r="O72" s="439"/>
      <c r="P72" s="439"/>
      <c r="Q72" s="197"/>
    </row>
    <row r="73" spans="1:17" ht="21" customHeight="1">
      <c r="A73" s="351">
        <v>44</v>
      </c>
      <c r="B73" s="579" t="s">
        <v>370</v>
      </c>
      <c r="C73" s="418">
        <v>4865170</v>
      </c>
      <c r="D73" s="125" t="s">
        <v>13</v>
      </c>
      <c r="E73" s="125" t="s">
        <v>366</v>
      </c>
      <c r="F73" s="431">
        <v>1000</v>
      </c>
      <c r="G73" s="437">
        <v>0</v>
      </c>
      <c r="H73" s="439">
        <v>0</v>
      </c>
      <c r="I73" s="439">
        <f t="shared" si="2"/>
        <v>0</v>
      </c>
      <c r="J73" s="439">
        <f t="shared" si="3"/>
        <v>0</v>
      </c>
      <c r="K73" s="439">
        <f t="shared" si="0"/>
        <v>0</v>
      </c>
      <c r="L73" s="440">
        <v>999975</v>
      </c>
      <c r="M73" s="439">
        <v>999975</v>
      </c>
      <c r="N73" s="439">
        <f t="shared" si="4"/>
        <v>0</v>
      </c>
      <c r="O73" s="439">
        <f t="shared" si="5"/>
        <v>0</v>
      </c>
      <c r="P73" s="439">
        <f t="shared" si="1"/>
        <v>0</v>
      </c>
      <c r="Q73" s="197"/>
    </row>
    <row r="74" spans="1:17" ht="21" customHeight="1">
      <c r="A74" s="351"/>
      <c r="B74" s="424" t="s">
        <v>40</v>
      </c>
      <c r="C74" s="464"/>
      <c r="D74" s="498"/>
      <c r="E74" s="453"/>
      <c r="F74" s="464"/>
      <c r="G74" s="473"/>
      <c r="H74" s="474"/>
      <c r="I74" s="474"/>
      <c r="J74" s="474"/>
      <c r="K74" s="475"/>
      <c r="L74" s="473"/>
      <c r="M74" s="474"/>
      <c r="N74" s="474"/>
      <c r="O74" s="474"/>
      <c r="P74" s="475"/>
      <c r="Q74" s="197"/>
    </row>
    <row r="75" spans="1:17" ht="21" customHeight="1">
      <c r="A75" s="351">
        <v>45</v>
      </c>
      <c r="B75" s="579" t="s">
        <v>382</v>
      </c>
      <c r="C75" s="464">
        <v>4864961</v>
      </c>
      <c r="D75" s="497" t="s">
        <v>13</v>
      </c>
      <c r="E75" s="453" t="s">
        <v>366</v>
      </c>
      <c r="F75" s="464">
        <v>1000</v>
      </c>
      <c r="G75" s="476">
        <v>986324</v>
      </c>
      <c r="H75" s="477">
        <v>987993</v>
      </c>
      <c r="I75" s="474">
        <f>G75-H75</f>
        <v>-1669</v>
      </c>
      <c r="J75" s="474">
        <f>$F75*I75</f>
        <v>-1669000</v>
      </c>
      <c r="K75" s="475">
        <f>J75/1000000</f>
        <v>-1.669</v>
      </c>
      <c r="L75" s="476">
        <v>994079</v>
      </c>
      <c r="M75" s="477">
        <v>994126</v>
      </c>
      <c r="N75" s="474">
        <f>L75-M75</f>
        <v>-47</v>
      </c>
      <c r="O75" s="474">
        <f>$F75*N75</f>
        <v>-47000</v>
      </c>
      <c r="P75" s="475">
        <f>O75/1000000</f>
        <v>-0.047</v>
      </c>
      <c r="Q75" s="197"/>
    </row>
    <row r="76" spans="1:17" ht="21" customHeight="1">
      <c r="A76" s="351"/>
      <c r="B76" s="424" t="s">
        <v>200</v>
      </c>
      <c r="C76" s="464"/>
      <c r="D76" s="497"/>
      <c r="E76" s="453"/>
      <c r="F76" s="464"/>
      <c r="G76" s="476"/>
      <c r="H76" s="477"/>
      <c r="I76" s="474"/>
      <c r="J76" s="474"/>
      <c r="K76" s="474"/>
      <c r="L76" s="476"/>
      <c r="M76" s="477"/>
      <c r="N76" s="474"/>
      <c r="O76" s="474"/>
      <c r="P76" s="474"/>
      <c r="Q76" s="197"/>
    </row>
    <row r="77" spans="1:17" ht="21" customHeight="1">
      <c r="A77" s="351">
        <v>46</v>
      </c>
      <c r="B77" s="417" t="s">
        <v>384</v>
      </c>
      <c r="C77" s="464">
        <v>4902586</v>
      </c>
      <c r="D77" s="497" t="s">
        <v>13</v>
      </c>
      <c r="E77" s="453" t="s">
        <v>366</v>
      </c>
      <c r="F77" s="464">
        <v>100</v>
      </c>
      <c r="G77" s="476">
        <v>999486</v>
      </c>
      <c r="H77" s="477">
        <v>999806</v>
      </c>
      <c r="I77" s="474">
        <f>G77-H77</f>
        <v>-320</v>
      </c>
      <c r="J77" s="474">
        <f>$F77*I77</f>
        <v>-32000</v>
      </c>
      <c r="K77" s="475">
        <f>J77/1000000</f>
        <v>-0.032</v>
      </c>
      <c r="L77" s="476">
        <v>1067</v>
      </c>
      <c r="M77" s="477">
        <v>1076</v>
      </c>
      <c r="N77" s="474">
        <f>L77-M77</f>
        <v>-9</v>
      </c>
      <c r="O77" s="474">
        <f>$F77*N77</f>
        <v>-900</v>
      </c>
      <c r="P77" s="475">
        <f>O77/1000000</f>
        <v>-0.0009</v>
      </c>
      <c r="Q77" s="197" t="s">
        <v>393</v>
      </c>
    </row>
    <row r="78" spans="1:17" ht="21" customHeight="1">
      <c r="A78" s="351">
        <v>47</v>
      </c>
      <c r="B78" s="417" t="s">
        <v>385</v>
      </c>
      <c r="C78" s="464">
        <v>4902587</v>
      </c>
      <c r="D78" s="497" t="s">
        <v>13</v>
      </c>
      <c r="E78" s="453" t="s">
        <v>366</v>
      </c>
      <c r="F78" s="464">
        <v>100</v>
      </c>
      <c r="G78" s="476">
        <v>1473</v>
      </c>
      <c r="H78" s="477">
        <v>550</v>
      </c>
      <c r="I78" s="474">
        <f>G78-H78</f>
        <v>923</v>
      </c>
      <c r="J78" s="474">
        <f>$F78*I78</f>
        <v>92300</v>
      </c>
      <c r="K78" s="475">
        <f>J78/1000000</f>
        <v>0.0923</v>
      </c>
      <c r="L78" s="476">
        <v>2567</v>
      </c>
      <c r="M78" s="477">
        <v>2500</v>
      </c>
      <c r="N78" s="474">
        <f>L78-M78</f>
        <v>67</v>
      </c>
      <c r="O78" s="474">
        <f>$F78*N78</f>
        <v>6700</v>
      </c>
      <c r="P78" s="475">
        <f>O78/1000000</f>
        <v>0.0067</v>
      </c>
      <c r="Q78" s="197"/>
    </row>
    <row r="79" spans="1:17" ht="21" customHeight="1" thickBot="1">
      <c r="A79" s="126"/>
      <c r="B79" s="341"/>
      <c r="C79" s="253"/>
      <c r="D79" s="339"/>
      <c r="E79" s="339"/>
      <c r="F79" s="432"/>
      <c r="G79" s="451"/>
      <c r="H79" s="448"/>
      <c r="I79" s="449"/>
      <c r="J79" s="449"/>
      <c r="K79" s="449"/>
      <c r="L79" s="452"/>
      <c r="M79" s="449"/>
      <c r="N79" s="449"/>
      <c r="O79" s="449"/>
      <c r="P79" s="449"/>
      <c r="Q79" s="198"/>
    </row>
    <row r="80" spans="3:16" ht="17.25" thickTop="1">
      <c r="C80" s="99"/>
      <c r="D80" s="99"/>
      <c r="E80" s="99"/>
      <c r="F80" s="433"/>
      <c r="L80" s="19"/>
      <c r="M80" s="19"/>
      <c r="N80" s="19"/>
      <c r="O80" s="19"/>
      <c r="P80" s="19"/>
    </row>
    <row r="81" spans="1:16" ht="28.5" customHeight="1">
      <c r="A81" s="247" t="s">
        <v>332</v>
      </c>
      <c r="C81" s="69"/>
      <c r="D81" s="99"/>
      <c r="E81" s="99"/>
      <c r="F81" s="433"/>
      <c r="K81" s="252">
        <f>SUM(K8:K79)-K17</f>
        <v>7.013832749999997</v>
      </c>
      <c r="L81" s="100"/>
      <c r="M81" s="100"/>
      <c r="N81" s="100"/>
      <c r="O81" s="100"/>
      <c r="P81" s="252">
        <f>SUM(P8:P79)-P17</f>
        <v>19.428100065999992</v>
      </c>
    </row>
    <row r="82" spans="3:16" ht="16.5">
      <c r="C82" s="99"/>
      <c r="D82" s="99"/>
      <c r="E82" s="99"/>
      <c r="F82" s="433"/>
      <c r="L82" s="19"/>
      <c r="M82" s="19"/>
      <c r="N82" s="19"/>
      <c r="O82" s="19"/>
      <c r="P82" s="19"/>
    </row>
    <row r="83" spans="3:16" ht="16.5">
      <c r="C83" s="99"/>
      <c r="D83" s="99"/>
      <c r="E83" s="99"/>
      <c r="F83" s="433"/>
      <c r="L83" s="19"/>
      <c r="M83" s="19"/>
      <c r="N83" s="19"/>
      <c r="O83" s="19"/>
      <c r="P83" s="19"/>
    </row>
    <row r="84" spans="1:17" ht="24" thickBot="1">
      <c r="A84" s="567" t="s">
        <v>208</v>
      </c>
      <c r="C84" s="99"/>
      <c r="D84" s="99"/>
      <c r="E84" s="99"/>
      <c r="F84" s="433"/>
      <c r="G84" s="21"/>
      <c r="H84" s="21"/>
      <c r="I84" s="58" t="s">
        <v>8</v>
      </c>
      <c r="J84" s="21"/>
      <c r="K84" s="21"/>
      <c r="L84" s="23"/>
      <c r="M84" s="23"/>
      <c r="N84" s="58" t="s">
        <v>7</v>
      </c>
      <c r="O84" s="23"/>
      <c r="P84" s="23"/>
      <c r="Q84" s="580" t="str">
        <f>NDPL!$Q$1</f>
        <v>NOVEMBER 2010</v>
      </c>
    </row>
    <row r="85" spans="1:17" ht="39.75" thickBot="1" thickTop="1">
      <c r="A85" s="43" t="s">
        <v>9</v>
      </c>
      <c r="B85" s="40" t="s">
        <v>10</v>
      </c>
      <c r="C85" s="41" t="s">
        <v>1</v>
      </c>
      <c r="D85" s="41" t="s">
        <v>2</v>
      </c>
      <c r="E85" s="41" t="s">
        <v>3</v>
      </c>
      <c r="F85" s="434" t="s">
        <v>11</v>
      </c>
      <c r="G85" s="43" t="str">
        <f>NDPL!G5</f>
        <v>FINAL READING 01/12/10</v>
      </c>
      <c r="H85" s="41" t="str">
        <f>NDPL!H5</f>
        <v>INTIAL READING 01/11/10</v>
      </c>
      <c r="I85" s="41" t="s">
        <v>4</v>
      </c>
      <c r="J85" s="41" t="s">
        <v>5</v>
      </c>
      <c r="K85" s="41" t="s">
        <v>6</v>
      </c>
      <c r="L85" s="43" t="str">
        <f>NDPL!G5</f>
        <v>FINAL READING 01/12/10</v>
      </c>
      <c r="M85" s="41" t="str">
        <f>NDPL!H5</f>
        <v>INTIAL READING 01/11/10</v>
      </c>
      <c r="N85" s="41" t="s">
        <v>4</v>
      </c>
      <c r="O85" s="41" t="s">
        <v>5</v>
      </c>
      <c r="P85" s="41" t="s">
        <v>6</v>
      </c>
      <c r="Q85" s="42" t="s">
        <v>329</v>
      </c>
    </row>
    <row r="86" spans="3:16" ht="18" thickBot="1" thickTop="1">
      <c r="C86" s="99"/>
      <c r="D86" s="99"/>
      <c r="E86" s="99"/>
      <c r="F86" s="433"/>
      <c r="L86" s="19"/>
      <c r="M86" s="19"/>
      <c r="N86" s="19"/>
      <c r="O86" s="19"/>
      <c r="P86" s="19"/>
    </row>
    <row r="87" spans="1:17" ht="18" customHeight="1" thickTop="1">
      <c r="A87" s="508"/>
      <c r="B87" s="509" t="s">
        <v>189</v>
      </c>
      <c r="C87" s="444"/>
      <c r="D87" s="122"/>
      <c r="E87" s="122"/>
      <c r="F87" s="435"/>
      <c r="G87" s="65"/>
      <c r="H87" s="27"/>
      <c r="I87" s="27"/>
      <c r="J87" s="27"/>
      <c r="K87" s="37"/>
      <c r="L87" s="111"/>
      <c r="M87" s="28"/>
      <c r="N87" s="28"/>
      <c r="O87" s="28"/>
      <c r="P87" s="29"/>
      <c r="Q87" s="196"/>
    </row>
    <row r="88" spans="1:17" ht="18" customHeight="1">
      <c r="A88" s="443">
        <v>1</v>
      </c>
      <c r="B88" s="510" t="s">
        <v>190</v>
      </c>
      <c r="C88" s="464">
        <v>4865143</v>
      </c>
      <c r="D88" s="162" t="s">
        <v>13</v>
      </c>
      <c r="E88" s="125" t="s">
        <v>366</v>
      </c>
      <c r="F88" s="436">
        <v>100</v>
      </c>
      <c r="G88" s="426">
        <v>990769</v>
      </c>
      <c r="H88" s="407">
        <v>991701</v>
      </c>
      <c r="I88" s="407">
        <f>G88-H88</f>
        <v>-932</v>
      </c>
      <c r="J88" s="407">
        <f>$F88*I88</f>
        <v>-93200</v>
      </c>
      <c r="K88" s="407">
        <f aca="true" t="shared" si="6" ref="K88:K136">J88/1000000</f>
        <v>-0.0932</v>
      </c>
      <c r="L88" s="357">
        <v>859514</v>
      </c>
      <c r="M88" s="407">
        <v>859638</v>
      </c>
      <c r="N88" s="407">
        <f>L88-M88</f>
        <v>-124</v>
      </c>
      <c r="O88" s="407">
        <f>$F88*N88</f>
        <v>-12400</v>
      </c>
      <c r="P88" s="407">
        <f aca="true" t="shared" si="7" ref="P88:P136">O88/1000000</f>
        <v>-0.0124</v>
      </c>
      <c r="Q88" s="427"/>
    </row>
    <row r="89" spans="1:17" ht="18" customHeight="1">
      <c r="A89" s="443"/>
      <c r="B89" s="511" t="s">
        <v>47</v>
      </c>
      <c r="C89" s="464"/>
      <c r="D89" s="162"/>
      <c r="E89" s="162"/>
      <c r="F89" s="436"/>
      <c r="G89" s="426"/>
      <c r="H89" s="407"/>
      <c r="I89" s="407"/>
      <c r="J89" s="407"/>
      <c r="K89" s="407"/>
      <c r="L89" s="357"/>
      <c r="M89" s="407"/>
      <c r="N89" s="407"/>
      <c r="O89" s="407"/>
      <c r="P89" s="407"/>
      <c r="Q89" s="427"/>
    </row>
    <row r="90" spans="1:17" ht="18" customHeight="1">
      <c r="A90" s="443"/>
      <c r="B90" s="511" t="s">
        <v>126</v>
      </c>
      <c r="C90" s="464"/>
      <c r="D90" s="162"/>
      <c r="E90" s="162"/>
      <c r="F90" s="436"/>
      <c r="G90" s="426"/>
      <c r="H90" s="407"/>
      <c r="I90" s="407"/>
      <c r="J90" s="407"/>
      <c r="K90" s="407"/>
      <c r="L90" s="357"/>
      <c r="M90" s="407"/>
      <c r="N90" s="407"/>
      <c r="O90" s="407"/>
      <c r="P90" s="407"/>
      <c r="Q90" s="427"/>
    </row>
    <row r="91" spans="1:17" ht="18" customHeight="1">
      <c r="A91" s="443">
        <v>2</v>
      </c>
      <c r="B91" s="510" t="s">
        <v>127</v>
      </c>
      <c r="C91" s="464">
        <v>4865134</v>
      </c>
      <c r="D91" s="162" t="s">
        <v>13</v>
      </c>
      <c r="E91" s="125" t="s">
        <v>366</v>
      </c>
      <c r="F91" s="436">
        <v>-100</v>
      </c>
      <c r="G91" s="426">
        <v>62426</v>
      </c>
      <c r="H91" s="407">
        <v>61907</v>
      </c>
      <c r="I91" s="407">
        <f aca="true" t="shared" si="8" ref="I91:I136">G91-H91</f>
        <v>519</v>
      </c>
      <c r="J91" s="407">
        <f aca="true" t="shared" si="9" ref="J91:J136">$F91*I91</f>
        <v>-51900</v>
      </c>
      <c r="K91" s="407">
        <f t="shared" si="6"/>
        <v>-0.0519</v>
      </c>
      <c r="L91" s="351">
        <v>1633</v>
      </c>
      <c r="M91" s="407">
        <v>1633</v>
      </c>
      <c r="N91" s="407">
        <f aca="true" t="shared" si="10" ref="N91:N136">L91-M91</f>
        <v>0</v>
      </c>
      <c r="O91" s="407">
        <f aca="true" t="shared" si="11" ref="O91:O136">$F91*N91</f>
        <v>0</v>
      </c>
      <c r="P91" s="407">
        <f t="shared" si="7"/>
        <v>0</v>
      </c>
      <c r="Q91" s="427"/>
    </row>
    <row r="92" spans="1:17" ht="18" customHeight="1">
      <c r="A92" s="443">
        <v>3</v>
      </c>
      <c r="B92" s="441" t="s">
        <v>128</v>
      </c>
      <c r="C92" s="464">
        <v>4865135</v>
      </c>
      <c r="D92" s="112" t="s">
        <v>13</v>
      </c>
      <c r="E92" s="125" t="s">
        <v>366</v>
      </c>
      <c r="F92" s="436">
        <v>-100</v>
      </c>
      <c r="G92" s="426">
        <v>28652</v>
      </c>
      <c r="H92" s="407">
        <v>28680</v>
      </c>
      <c r="I92" s="407">
        <f t="shared" si="8"/>
        <v>-28</v>
      </c>
      <c r="J92" s="407">
        <f t="shared" si="9"/>
        <v>2800</v>
      </c>
      <c r="K92" s="407">
        <f t="shared" si="6"/>
        <v>0.0028</v>
      </c>
      <c r="L92" s="357">
        <v>999407</v>
      </c>
      <c r="M92" s="407">
        <v>999407</v>
      </c>
      <c r="N92" s="407">
        <f t="shared" si="10"/>
        <v>0</v>
      </c>
      <c r="O92" s="407">
        <f t="shared" si="11"/>
        <v>0</v>
      </c>
      <c r="P92" s="407">
        <f t="shared" si="7"/>
        <v>0</v>
      </c>
      <c r="Q92" s="427"/>
    </row>
    <row r="93" spans="1:17" ht="18" customHeight="1">
      <c r="A93" s="443">
        <v>4</v>
      </c>
      <c r="B93" s="510" t="s">
        <v>191</v>
      </c>
      <c r="C93" s="464">
        <v>4864804</v>
      </c>
      <c r="D93" s="162" t="s">
        <v>13</v>
      </c>
      <c r="E93" s="125" t="s">
        <v>366</v>
      </c>
      <c r="F93" s="436">
        <v>-100</v>
      </c>
      <c r="G93" s="426">
        <v>271</v>
      </c>
      <c r="H93" s="382">
        <v>271</v>
      </c>
      <c r="I93" s="407">
        <f t="shared" si="8"/>
        <v>0</v>
      </c>
      <c r="J93" s="407">
        <f t="shared" si="9"/>
        <v>0</v>
      </c>
      <c r="K93" s="407">
        <f t="shared" si="6"/>
        <v>0</v>
      </c>
      <c r="L93" s="357">
        <v>999974</v>
      </c>
      <c r="M93" s="382">
        <v>999974</v>
      </c>
      <c r="N93" s="407">
        <f t="shared" si="10"/>
        <v>0</v>
      </c>
      <c r="O93" s="407">
        <f t="shared" si="11"/>
        <v>0</v>
      </c>
      <c r="P93" s="407">
        <f t="shared" si="7"/>
        <v>0</v>
      </c>
      <c r="Q93" s="427"/>
    </row>
    <row r="94" spans="1:17" ht="18" customHeight="1">
      <c r="A94" s="443">
        <v>5</v>
      </c>
      <c r="B94" s="510" t="s">
        <v>192</v>
      </c>
      <c r="C94" s="464">
        <v>4865163</v>
      </c>
      <c r="D94" s="162" t="s">
        <v>13</v>
      </c>
      <c r="E94" s="125" t="s">
        <v>366</v>
      </c>
      <c r="F94" s="436">
        <v>-100</v>
      </c>
      <c r="G94" s="426">
        <v>512</v>
      </c>
      <c r="H94" s="382">
        <v>513</v>
      </c>
      <c r="I94" s="407">
        <f t="shared" si="8"/>
        <v>-1</v>
      </c>
      <c r="J94" s="407">
        <f t="shared" si="9"/>
        <v>100</v>
      </c>
      <c r="K94" s="407">
        <f t="shared" si="6"/>
        <v>0.0001</v>
      </c>
      <c r="L94" s="351">
        <v>999997</v>
      </c>
      <c r="M94" s="382">
        <v>999997</v>
      </c>
      <c r="N94" s="407">
        <f t="shared" si="10"/>
        <v>0</v>
      </c>
      <c r="O94" s="407">
        <f t="shared" si="11"/>
        <v>0</v>
      </c>
      <c r="P94" s="407">
        <f t="shared" si="7"/>
        <v>0</v>
      </c>
      <c r="Q94" s="427"/>
    </row>
    <row r="95" spans="1:17" ht="18" customHeight="1">
      <c r="A95" s="443"/>
      <c r="B95" s="512" t="s">
        <v>193</v>
      </c>
      <c r="C95" s="464"/>
      <c r="D95" s="112"/>
      <c r="E95" s="112"/>
      <c r="F95" s="436"/>
      <c r="G95" s="426"/>
      <c r="H95" s="407"/>
      <c r="I95" s="407"/>
      <c r="J95" s="407"/>
      <c r="K95" s="407"/>
      <c r="L95" s="357"/>
      <c r="M95" s="407"/>
      <c r="N95" s="407"/>
      <c r="O95" s="407"/>
      <c r="P95" s="407"/>
      <c r="Q95" s="427"/>
    </row>
    <row r="96" spans="1:17" ht="18" customHeight="1">
      <c r="A96" s="443"/>
      <c r="B96" s="512" t="s">
        <v>116</v>
      </c>
      <c r="C96" s="464"/>
      <c r="D96" s="112"/>
      <c r="E96" s="112"/>
      <c r="F96" s="436"/>
      <c r="G96" s="426"/>
      <c r="H96" s="407"/>
      <c r="I96" s="407"/>
      <c r="J96" s="407"/>
      <c r="K96" s="407"/>
      <c r="L96" s="357"/>
      <c r="M96" s="407"/>
      <c r="N96" s="407"/>
      <c r="O96" s="407"/>
      <c r="P96" s="407"/>
      <c r="Q96" s="427"/>
    </row>
    <row r="97" spans="1:17" ht="18" customHeight="1">
      <c r="A97" s="443">
        <v>6</v>
      </c>
      <c r="B97" s="510" t="s">
        <v>194</v>
      </c>
      <c r="C97" s="464">
        <v>4865140</v>
      </c>
      <c r="D97" s="162" t="s">
        <v>13</v>
      </c>
      <c r="E97" s="125" t="s">
        <v>366</v>
      </c>
      <c r="F97" s="436">
        <v>-100</v>
      </c>
      <c r="G97" s="426">
        <v>688567</v>
      </c>
      <c r="H97" s="382">
        <v>682705</v>
      </c>
      <c r="I97" s="407">
        <f t="shared" si="8"/>
        <v>5862</v>
      </c>
      <c r="J97" s="407">
        <f t="shared" si="9"/>
        <v>-586200</v>
      </c>
      <c r="K97" s="407">
        <f t="shared" si="6"/>
        <v>-0.5862</v>
      </c>
      <c r="L97" s="357">
        <v>43182</v>
      </c>
      <c r="M97" s="382">
        <v>43192</v>
      </c>
      <c r="N97" s="407">
        <f t="shared" si="10"/>
        <v>-10</v>
      </c>
      <c r="O97" s="407">
        <f t="shared" si="11"/>
        <v>1000</v>
      </c>
      <c r="P97" s="407">
        <f t="shared" si="7"/>
        <v>0.001</v>
      </c>
      <c r="Q97" s="427"/>
    </row>
    <row r="98" spans="1:17" ht="18" customHeight="1">
      <c r="A98" s="443">
        <v>7</v>
      </c>
      <c r="B98" s="510" t="s">
        <v>195</v>
      </c>
      <c r="C98" s="464">
        <v>4864852</v>
      </c>
      <c r="D98" s="162" t="s">
        <v>13</v>
      </c>
      <c r="E98" s="125" t="s">
        <v>366</v>
      </c>
      <c r="F98" s="436">
        <v>-1000</v>
      </c>
      <c r="G98" s="426">
        <v>1602</v>
      </c>
      <c r="H98" s="382">
        <v>1416</v>
      </c>
      <c r="I98" s="407">
        <f t="shared" si="8"/>
        <v>186</v>
      </c>
      <c r="J98" s="407">
        <f t="shared" si="9"/>
        <v>-186000</v>
      </c>
      <c r="K98" s="407">
        <f t="shared" si="6"/>
        <v>-0.186</v>
      </c>
      <c r="L98" s="351">
        <v>775</v>
      </c>
      <c r="M98" s="382">
        <v>774</v>
      </c>
      <c r="N98" s="407">
        <f t="shared" si="10"/>
        <v>1</v>
      </c>
      <c r="O98" s="407">
        <f t="shared" si="11"/>
        <v>-1000</v>
      </c>
      <c r="P98" s="407">
        <f t="shared" si="7"/>
        <v>-0.001</v>
      </c>
      <c r="Q98" s="427"/>
    </row>
    <row r="99" spans="1:17" ht="18" customHeight="1">
      <c r="A99" s="443">
        <v>8</v>
      </c>
      <c r="B99" s="510" t="s">
        <v>196</v>
      </c>
      <c r="C99" s="464">
        <v>4865142</v>
      </c>
      <c r="D99" s="162" t="s">
        <v>13</v>
      </c>
      <c r="E99" s="125" t="s">
        <v>366</v>
      </c>
      <c r="F99" s="436">
        <v>-100</v>
      </c>
      <c r="G99" s="426">
        <v>680483</v>
      </c>
      <c r="H99" s="382">
        <v>663074</v>
      </c>
      <c r="I99" s="407">
        <f t="shared" si="8"/>
        <v>17409</v>
      </c>
      <c r="J99" s="407">
        <f t="shared" si="9"/>
        <v>-1740900</v>
      </c>
      <c r="K99" s="407">
        <f t="shared" si="6"/>
        <v>-1.7409</v>
      </c>
      <c r="L99" s="357">
        <v>38217</v>
      </c>
      <c r="M99" s="382">
        <v>38217</v>
      </c>
      <c r="N99" s="407">
        <f t="shared" si="10"/>
        <v>0</v>
      </c>
      <c r="O99" s="407">
        <f t="shared" si="11"/>
        <v>0</v>
      </c>
      <c r="P99" s="407">
        <f t="shared" si="7"/>
        <v>0</v>
      </c>
      <c r="Q99" s="427"/>
    </row>
    <row r="100" spans="1:17" ht="18" customHeight="1">
      <c r="A100" s="443"/>
      <c r="B100" s="511" t="s">
        <v>116</v>
      </c>
      <c r="C100" s="464"/>
      <c r="D100" s="162"/>
      <c r="E100" s="162"/>
      <c r="F100" s="436"/>
      <c r="G100" s="426"/>
      <c r="H100" s="407"/>
      <c r="I100" s="407"/>
      <c r="J100" s="407"/>
      <c r="K100" s="407"/>
      <c r="L100" s="357"/>
      <c r="M100" s="407"/>
      <c r="N100" s="407"/>
      <c r="O100" s="407"/>
      <c r="P100" s="407"/>
      <c r="Q100" s="427"/>
    </row>
    <row r="101" spans="1:17" ht="18" customHeight="1">
      <c r="A101" s="443">
        <v>9</v>
      </c>
      <c r="B101" s="510" t="s">
        <v>197</v>
      </c>
      <c r="C101" s="464">
        <v>4865093</v>
      </c>
      <c r="D101" s="162" t="s">
        <v>13</v>
      </c>
      <c r="E101" s="125" t="s">
        <v>366</v>
      </c>
      <c r="F101" s="436">
        <v>-100</v>
      </c>
      <c r="G101" s="426">
        <v>5846</v>
      </c>
      <c r="H101" s="382">
        <v>4579</v>
      </c>
      <c r="I101" s="407">
        <f t="shared" si="8"/>
        <v>1267</v>
      </c>
      <c r="J101" s="407">
        <f t="shared" si="9"/>
        <v>-126700</v>
      </c>
      <c r="K101" s="407">
        <f t="shared" si="6"/>
        <v>-0.1267</v>
      </c>
      <c r="L101" s="357">
        <v>48496</v>
      </c>
      <c r="M101" s="382">
        <v>48461</v>
      </c>
      <c r="N101" s="407">
        <f t="shared" si="10"/>
        <v>35</v>
      </c>
      <c r="O101" s="407">
        <f t="shared" si="11"/>
        <v>-3500</v>
      </c>
      <c r="P101" s="407">
        <f t="shared" si="7"/>
        <v>-0.0035</v>
      </c>
      <c r="Q101" s="427"/>
    </row>
    <row r="102" spans="1:17" ht="18" customHeight="1">
      <c r="A102" s="443">
        <v>10</v>
      </c>
      <c r="B102" s="510" t="s">
        <v>198</v>
      </c>
      <c r="C102" s="464">
        <v>4865094</v>
      </c>
      <c r="D102" s="162" t="s">
        <v>13</v>
      </c>
      <c r="E102" s="125" t="s">
        <v>366</v>
      </c>
      <c r="F102" s="436">
        <v>-100</v>
      </c>
      <c r="G102" s="426">
        <v>7823</v>
      </c>
      <c r="H102" s="382">
        <v>6997</v>
      </c>
      <c r="I102" s="407">
        <f t="shared" si="8"/>
        <v>826</v>
      </c>
      <c r="J102" s="407">
        <f t="shared" si="9"/>
        <v>-82600</v>
      </c>
      <c r="K102" s="407">
        <f t="shared" si="6"/>
        <v>-0.0826</v>
      </c>
      <c r="L102" s="351">
        <v>46817</v>
      </c>
      <c r="M102" s="382">
        <v>46373</v>
      </c>
      <c r="N102" s="407">
        <f t="shared" si="10"/>
        <v>444</v>
      </c>
      <c r="O102" s="407">
        <f t="shared" si="11"/>
        <v>-44400</v>
      </c>
      <c r="P102" s="407">
        <f t="shared" si="7"/>
        <v>-0.0444</v>
      </c>
      <c r="Q102" s="427"/>
    </row>
    <row r="103" spans="1:17" ht="18" customHeight="1">
      <c r="A103" s="443">
        <v>11</v>
      </c>
      <c r="B103" s="510" t="s">
        <v>199</v>
      </c>
      <c r="C103" s="464">
        <v>4865144</v>
      </c>
      <c r="D103" s="162" t="s">
        <v>13</v>
      </c>
      <c r="E103" s="125" t="s">
        <v>366</v>
      </c>
      <c r="F103" s="436">
        <v>-100</v>
      </c>
      <c r="G103" s="426">
        <v>30737</v>
      </c>
      <c r="H103" s="382">
        <v>29445</v>
      </c>
      <c r="I103" s="407">
        <f t="shared" si="8"/>
        <v>1292</v>
      </c>
      <c r="J103" s="407">
        <f t="shared" si="9"/>
        <v>-129200</v>
      </c>
      <c r="K103" s="407">
        <f t="shared" si="6"/>
        <v>-0.1292</v>
      </c>
      <c r="L103" s="357">
        <v>100671</v>
      </c>
      <c r="M103" s="382">
        <v>100649</v>
      </c>
      <c r="N103" s="407">
        <f t="shared" si="10"/>
        <v>22</v>
      </c>
      <c r="O103" s="407">
        <f t="shared" si="11"/>
        <v>-2200</v>
      </c>
      <c r="P103" s="407">
        <f t="shared" si="7"/>
        <v>-0.0022</v>
      </c>
      <c r="Q103" s="427"/>
    </row>
    <row r="104" spans="1:17" ht="18" customHeight="1">
      <c r="A104" s="443"/>
      <c r="B104" s="512" t="s">
        <v>193</v>
      </c>
      <c r="C104" s="464"/>
      <c r="D104" s="112"/>
      <c r="E104" s="112"/>
      <c r="F104" s="428"/>
      <c r="G104" s="426"/>
      <c r="H104" s="407"/>
      <c r="I104" s="407"/>
      <c r="J104" s="407"/>
      <c r="K104" s="407"/>
      <c r="L104" s="357"/>
      <c r="M104" s="407"/>
      <c r="N104" s="407"/>
      <c r="O104" s="407"/>
      <c r="P104" s="407"/>
      <c r="Q104" s="427"/>
    </row>
    <row r="105" spans="1:17" ht="18" customHeight="1">
      <c r="A105" s="443"/>
      <c r="B105" s="511" t="s">
        <v>200</v>
      </c>
      <c r="C105" s="464"/>
      <c r="D105" s="162"/>
      <c r="E105" s="162"/>
      <c r="F105" s="428"/>
      <c r="G105" s="426"/>
      <c r="H105" s="407"/>
      <c r="I105" s="407"/>
      <c r="J105" s="407"/>
      <c r="K105" s="407"/>
      <c r="L105" s="357"/>
      <c r="M105" s="407"/>
      <c r="N105" s="407"/>
      <c r="O105" s="407"/>
      <c r="P105" s="407"/>
      <c r="Q105" s="427"/>
    </row>
    <row r="106" spans="1:17" ht="18" customHeight="1">
      <c r="A106" s="443">
        <v>12</v>
      </c>
      <c r="B106" s="510" t="s">
        <v>391</v>
      </c>
      <c r="C106" s="436">
        <v>4865103</v>
      </c>
      <c r="D106" s="112" t="s">
        <v>13</v>
      </c>
      <c r="E106" s="125" t="s">
        <v>366</v>
      </c>
      <c r="F106" s="436">
        <v>-100</v>
      </c>
      <c r="G106" s="426">
        <v>6842</v>
      </c>
      <c r="H106" s="407">
        <v>4130</v>
      </c>
      <c r="I106" s="407">
        <f>G106-H106</f>
        <v>2712</v>
      </c>
      <c r="J106" s="407">
        <f>$F106*I106</f>
        <v>-271200</v>
      </c>
      <c r="K106" s="407">
        <f>J106/1000000</f>
        <v>-0.2712</v>
      </c>
      <c r="L106" s="426">
        <v>2203</v>
      </c>
      <c r="M106" s="407">
        <v>2200</v>
      </c>
      <c r="N106" s="407">
        <f>L106-M106</f>
        <v>3</v>
      </c>
      <c r="O106" s="407">
        <f>$F106*N106</f>
        <v>-300</v>
      </c>
      <c r="P106" s="407">
        <f>O106/1000000</f>
        <v>-0.0003</v>
      </c>
      <c r="Q106" s="197"/>
    </row>
    <row r="107" spans="1:17" ht="18" customHeight="1">
      <c r="A107" s="443">
        <v>13</v>
      </c>
      <c r="B107" s="510" t="s">
        <v>201</v>
      </c>
      <c r="C107" s="464">
        <v>4865132</v>
      </c>
      <c r="D107" s="162" t="s">
        <v>13</v>
      </c>
      <c r="E107" s="125" t="s">
        <v>366</v>
      </c>
      <c r="F107" s="436">
        <v>-100</v>
      </c>
      <c r="G107" s="426">
        <v>6648</v>
      </c>
      <c r="H107" s="382">
        <v>6726</v>
      </c>
      <c r="I107" s="407">
        <f t="shared" si="8"/>
        <v>-78</v>
      </c>
      <c r="J107" s="407">
        <f t="shared" si="9"/>
        <v>7800</v>
      </c>
      <c r="K107" s="407">
        <f t="shared" si="6"/>
        <v>0.0078</v>
      </c>
      <c r="L107" s="357">
        <v>605962</v>
      </c>
      <c r="M107" s="382">
        <v>607173</v>
      </c>
      <c r="N107" s="407">
        <f t="shared" si="10"/>
        <v>-1211</v>
      </c>
      <c r="O107" s="407">
        <f t="shared" si="11"/>
        <v>121100</v>
      </c>
      <c r="P107" s="407">
        <f t="shared" si="7"/>
        <v>0.1211</v>
      </c>
      <c r="Q107" s="427"/>
    </row>
    <row r="108" spans="1:17" ht="18" customHeight="1">
      <c r="A108" s="443">
        <v>14</v>
      </c>
      <c r="B108" s="441" t="s">
        <v>202</v>
      </c>
      <c r="C108" s="464">
        <v>4864803</v>
      </c>
      <c r="D108" s="112" t="s">
        <v>13</v>
      </c>
      <c r="E108" s="125" t="s">
        <v>366</v>
      </c>
      <c r="F108" s="436">
        <v>-100</v>
      </c>
      <c r="G108" s="426">
        <v>74751</v>
      </c>
      <c r="H108" s="382">
        <v>70584</v>
      </c>
      <c r="I108" s="382">
        <f t="shared" si="8"/>
        <v>4167</v>
      </c>
      <c r="J108" s="382">
        <f t="shared" si="9"/>
        <v>-416700</v>
      </c>
      <c r="K108" s="382">
        <f t="shared" si="6"/>
        <v>-0.4167</v>
      </c>
      <c r="L108" s="351">
        <v>153887</v>
      </c>
      <c r="M108" s="382">
        <v>153006</v>
      </c>
      <c r="N108" s="407">
        <f t="shared" si="10"/>
        <v>881</v>
      </c>
      <c r="O108" s="407">
        <f t="shared" si="11"/>
        <v>-88100</v>
      </c>
      <c r="P108" s="407">
        <f t="shared" si="7"/>
        <v>-0.0881</v>
      </c>
      <c r="Q108" s="427"/>
    </row>
    <row r="109" spans="1:17" ht="18" customHeight="1">
      <c r="A109" s="443"/>
      <c r="B109" s="511" t="s">
        <v>203</v>
      </c>
      <c r="C109" s="464"/>
      <c r="D109" s="162"/>
      <c r="E109" s="162"/>
      <c r="F109" s="436"/>
      <c r="G109" s="426"/>
      <c r="H109" s="407"/>
      <c r="I109" s="407"/>
      <c r="J109" s="407"/>
      <c r="K109" s="407"/>
      <c r="L109" s="357"/>
      <c r="M109" s="407"/>
      <c r="N109" s="407"/>
      <c r="O109" s="407"/>
      <c r="P109" s="407"/>
      <c r="Q109" s="427"/>
    </row>
    <row r="110" spans="1:17" ht="18" customHeight="1">
      <c r="A110" s="443">
        <v>15</v>
      </c>
      <c r="B110" s="441" t="s">
        <v>204</v>
      </c>
      <c r="C110" s="464">
        <v>4865133</v>
      </c>
      <c r="D110" s="112" t="s">
        <v>13</v>
      </c>
      <c r="E110" s="125" t="s">
        <v>366</v>
      </c>
      <c r="F110" s="436">
        <v>100</v>
      </c>
      <c r="G110" s="426">
        <v>145612</v>
      </c>
      <c r="H110" s="407">
        <v>145709</v>
      </c>
      <c r="I110" s="407">
        <f t="shared" si="8"/>
        <v>-97</v>
      </c>
      <c r="J110" s="407">
        <f t="shared" si="9"/>
        <v>-9700</v>
      </c>
      <c r="K110" s="407">
        <f t="shared" si="6"/>
        <v>-0.0097</v>
      </c>
      <c r="L110" s="357">
        <v>24262</v>
      </c>
      <c r="M110" s="407">
        <v>24263</v>
      </c>
      <c r="N110" s="407">
        <f t="shared" si="10"/>
        <v>-1</v>
      </c>
      <c r="O110" s="407">
        <f t="shared" si="11"/>
        <v>-100</v>
      </c>
      <c r="P110" s="407">
        <f t="shared" si="7"/>
        <v>-0.0001</v>
      </c>
      <c r="Q110" s="427"/>
    </row>
    <row r="111" spans="1:17" ht="18" customHeight="1">
      <c r="A111" s="443"/>
      <c r="B111" s="512" t="s">
        <v>205</v>
      </c>
      <c r="C111" s="464"/>
      <c r="D111" s="112"/>
      <c r="E111" s="162"/>
      <c r="F111" s="436"/>
      <c r="G111" s="426"/>
      <c r="H111" s="407"/>
      <c r="I111" s="407"/>
      <c r="J111" s="407"/>
      <c r="K111" s="407"/>
      <c r="L111" s="357"/>
      <c r="M111" s="407"/>
      <c r="N111" s="407"/>
      <c r="O111" s="407"/>
      <c r="P111" s="407"/>
      <c r="Q111" s="427"/>
    </row>
    <row r="112" spans="1:17" ht="18" customHeight="1">
      <c r="A112" s="443">
        <v>16</v>
      </c>
      <c r="B112" s="441" t="s">
        <v>189</v>
      </c>
      <c r="C112" s="464">
        <v>4865076</v>
      </c>
      <c r="D112" s="112" t="s">
        <v>13</v>
      </c>
      <c r="E112" s="125" t="s">
        <v>366</v>
      </c>
      <c r="F112" s="436">
        <v>-100</v>
      </c>
      <c r="G112" s="426">
        <v>753</v>
      </c>
      <c r="H112" s="382">
        <v>811</v>
      </c>
      <c r="I112" s="407">
        <f t="shared" si="8"/>
        <v>-58</v>
      </c>
      <c r="J112" s="407">
        <f t="shared" si="9"/>
        <v>5800</v>
      </c>
      <c r="K112" s="407">
        <f t="shared" si="6"/>
        <v>0.0058</v>
      </c>
      <c r="L112" s="351">
        <v>11132</v>
      </c>
      <c r="M112" s="382">
        <v>11115</v>
      </c>
      <c r="N112" s="407">
        <f t="shared" si="10"/>
        <v>17</v>
      </c>
      <c r="O112" s="407">
        <f t="shared" si="11"/>
        <v>-1700</v>
      </c>
      <c r="P112" s="407">
        <f t="shared" si="7"/>
        <v>-0.0017</v>
      </c>
      <c r="Q112" s="427"/>
    </row>
    <row r="113" spans="1:17" ht="18" customHeight="1">
      <c r="A113" s="443">
        <v>17</v>
      </c>
      <c r="B113" s="510" t="s">
        <v>206</v>
      </c>
      <c r="C113" s="464">
        <v>4865077</v>
      </c>
      <c r="D113" s="162" t="s">
        <v>13</v>
      </c>
      <c r="E113" s="125" t="s">
        <v>366</v>
      </c>
      <c r="F113" s="436">
        <v>-100</v>
      </c>
      <c r="G113" s="426"/>
      <c r="H113" s="382"/>
      <c r="I113" s="407">
        <f t="shared" si="8"/>
        <v>0</v>
      </c>
      <c r="J113" s="407">
        <f t="shared" si="9"/>
        <v>0</v>
      </c>
      <c r="K113" s="407">
        <f t="shared" si="6"/>
        <v>0</v>
      </c>
      <c r="L113" s="351"/>
      <c r="M113" s="382"/>
      <c r="N113" s="407">
        <f t="shared" si="10"/>
        <v>0</v>
      </c>
      <c r="O113" s="407">
        <f t="shared" si="11"/>
        <v>0</v>
      </c>
      <c r="P113" s="407">
        <f t="shared" si="7"/>
        <v>0</v>
      </c>
      <c r="Q113" s="427"/>
    </row>
    <row r="114" spans="1:17" ht="18" customHeight="1">
      <c r="A114" s="471"/>
      <c r="B114" s="511" t="s">
        <v>55</v>
      </c>
      <c r="C114" s="433"/>
      <c r="D114" s="99"/>
      <c r="E114" s="99"/>
      <c r="F114" s="436"/>
      <c r="G114" s="426"/>
      <c r="H114" s="407"/>
      <c r="I114" s="407"/>
      <c r="J114" s="407"/>
      <c r="K114" s="407"/>
      <c r="L114" s="357"/>
      <c r="M114" s="407"/>
      <c r="N114" s="407"/>
      <c r="O114" s="407"/>
      <c r="P114" s="407"/>
      <c r="Q114" s="427"/>
    </row>
    <row r="115" spans="1:17" ht="18" customHeight="1">
      <c r="A115" s="443">
        <v>18</v>
      </c>
      <c r="B115" s="513" t="s">
        <v>211</v>
      </c>
      <c r="C115" s="464">
        <v>4864824</v>
      </c>
      <c r="D115" s="125" t="s">
        <v>13</v>
      </c>
      <c r="E115" s="125" t="s">
        <v>366</v>
      </c>
      <c r="F115" s="436">
        <v>-100</v>
      </c>
      <c r="G115" s="426">
        <v>7772</v>
      </c>
      <c r="H115" s="407">
        <v>7594</v>
      </c>
      <c r="I115" s="407">
        <f t="shared" si="8"/>
        <v>178</v>
      </c>
      <c r="J115" s="407">
        <f t="shared" si="9"/>
        <v>-17800</v>
      </c>
      <c r="K115" s="407">
        <f t="shared" si="6"/>
        <v>-0.0178</v>
      </c>
      <c r="L115" s="351">
        <v>44195</v>
      </c>
      <c r="M115" s="407">
        <v>43999</v>
      </c>
      <c r="N115" s="407">
        <f t="shared" si="10"/>
        <v>196</v>
      </c>
      <c r="O115" s="407">
        <f t="shared" si="11"/>
        <v>-19600</v>
      </c>
      <c r="P115" s="407">
        <f t="shared" si="7"/>
        <v>-0.0196</v>
      </c>
      <c r="Q115" s="427"/>
    </row>
    <row r="116" spans="1:17" ht="18" customHeight="1">
      <c r="A116" s="443"/>
      <c r="B116" s="512" t="s">
        <v>56</v>
      </c>
      <c r="C116" s="436"/>
      <c r="D116" s="112"/>
      <c r="E116" s="112"/>
      <c r="F116" s="436"/>
      <c r="G116" s="426"/>
      <c r="H116" s="407"/>
      <c r="I116" s="407"/>
      <c r="J116" s="407"/>
      <c r="K116" s="407"/>
      <c r="L116" s="357"/>
      <c r="M116" s="407"/>
      <c r="N116" s="407"/>
      <c r="O116" s="407"/>
      <c r="P116" s="407"/>
      <c r="Q116" s="427"/>
    </row>
    <row r="117" spans="1:17" ht="18" customHeight="1">
      <c r="A117" s="443"/>
      <c r="B117" s="512" t="s">
        <v>57</v>
      </c>
      <c r="C117" s="436"/>
      <c r="D117" s="112"/>
      <c r="E117" s="112"/>
      <c r="F117" s="436"/>
      <c r="G117" s="426"/>
      <c r="H117" s="407"/>
      <c r="I117" s="407"/>
      <c r="J117" s="407"/>
      <c r="K117" s="407"/>
      <c r="L117" s="357"/>
      <c r="M117" s="407"/>
      <c r="N117" s="407"/>
      <c r="O117" s="407"/>
      <c r="P117" s="407"/>
      <c r="Q117" s="427"/>
    </row>
    <row r="118" spans="1:17" ht="18" customHeight="1">
      <c r="A118" s="443"/>
      <c r="B118" s="512" t="s">
        <v>58</v>
      </c>
      <c r="C118" s="436"/>
      <c r="D118" s="112"/>
      <c r="E118" s="112"/>
      <c r="F118" s="436"/>
      <c r="G118" s="426"/>
      <c r="H118" s="407"/>
      <c r="I118" s="407"/>
      <c r="J118" s="407"/>
      <c r="K118" s="407"/>
      <c r="L118" s="357"/>
      <c r="M118" s="407"/>
      <c r="N118" s="407"/>
      <c r="O118" s="407"/>
      <c r="P118" s="407"/>
      <c r="Q118" s="427"/>
    </row>
    <row r="119" spans="1:17" ht="17.25" customHeight="1">
      <c r="A119" s="443">
        <v>19</v>
      </c>
      <c r="B119" s="510" t="s">
        <v>59</v>
      </c>
      <c r="C119" s="464">
        <v>4865090</v>
      </c>
      <c r="D119" s="162" t="s">
        <v>13</v>
      </c>
      <c r="E119" s="125" t="s">
        <v>366</v>
      </c>
      <c r="F119" s="436">
        <v>-100</v>
      </c>
      <c r="G119" s="426">
        <v>6047</v>
      </c>
      <c r="H119" s="407">
        <v>6023</v>
      </c>
      <c r="I119" s="407">
        <f>G119-H119</f>
        <v>24</v>
      </c>
      <c r="J119" s="407">
        <f t="shared" si="9"/>
        <v>-2400</v>
      </c>
      <c r="K119" s="407">
        <f t="shared" si="6"/>
        <v>-0.0024</v>
      </c>
      <c r="L119" s="351">
        <v>6729</v>
      </c>
      <c r="M119" s="407">
        <v>6418</v>
      </c>
      <c r="N119" s="407">
        <f>L119-M119</f>
        <v>311</v>
      </c>
      <c r="O119" s="407">
        <f t="shared" si="11"/>
        <v>-31100</v>
      </c>
      <c r="P119" s="407">
        <f t="shared" si="7"/>
        <v>-0.0311</v>
      </c>
      <c r="Q119" s="585"/>
    </row>
    <row r="120" spans="1:17" ht="18" customHeight="1">
      <c r="A120" s="443">
        <v>20</v>
      </c>
      <c r="B120" s="510" t="s">
        <v>60</v>
      </c>
      <c r="C120" s="464">
        <v>4902519</v>
      </c>
      <c r="D120" s="162" t="s">
        <v>13</v>
      </c>
      <c r="E120" s="125" t="s">
        <v>366</v>
      </c>
      <c r="F120" s="436">
        <v>-100</v>
      </c>
      <c r="G120" s="426">
        <v>8062</v>
      </c>
      <c r="H120" s="407">
        <v>8028</v>
      </c>
      <c r="I120" s="407">
        <f t="shared" si="8"/>
        <v>34</v>
      </c>
      <c r="J120" s="407">
        <f t="shared" si="9"/>
        <v>-3400</v>
      </c>
      <c r="K120" s="407">
        <f t="shared" si="6"/>
        <v>-0.0034</v>
      </c>
      <c r="L120" s="357">
        <v>24900</v>
      </c>
      <c r="M120" s="407">
        <v>24792</v>
      </c>
      <c r="N120" s="407">
        <f t="shared" si="10"/>
        <v>108</v>
      </c>
      <c r="O120" s="407">
        <f t="shared" si="11"/>
        <v>-10800</v>
      </c>
      <c r="P120" s="407">
        <f t="shared" si="7"/>
        <v>-0.0108</v>
      </c>
      <c r="Q120" s="427"/>
    </row>
    <row r="121" spans="1:17" ht="18" customHeight="1">
      <c r="A121" s="443">
        <v>21</v>
      </c>
      <c r="B121" s="510" t="s">
        <v>61</v>
      </c>
      <c r="C121" s="464">
        <v>4902520</v>
      </c>
      <c r="D121" s="162" t="s">
        <v>13</v>
      </c>
      <c r="E121" s="125" t="s">
        <v>366</v>
      </c>
      <c r="F121" s="436">
        <v>-100</v>
      </c>
      <c r="G121" s="426">
        <v>13090</v>
      </c>
      <c r="H121" s="407">
        <v>12815</v>
      </c>
      <c r="I121" s="407">
        <f t="shared" si="8"/>
        <v>275</v>
      </c>
      <c r="J121" s="407">
        <f t="shared" si="9"/>
        <v>-27500</v>
      </c>
      <c r="K121" s="407">
        <f t="shared" si="6"/>
        <v>-0.0275</v>
      </c>
      <c r="L121" s="357">
        <v>32933</v>
      </c>
      <c r="M121" s="407">
        <v>32316</v>
      </c>
      <c r="N121" s="407">
        <f t="shared" si="10"/>
        <v>617</v>
      </c>
      <c r="O121" s="407">
        <f t="shared" si="11"/>
        <v>-61700</v>
      </c>
      <c r="P121" s="407">
        <f t="shared" si="7"/>
        <v>-0.0617</v>
      </c>
      <c r="Q121" s="427"/>
    </row>
    <row r="122" spans="1:17" ht="18" customHeight="1">
      <c r="A122" s="443"/>
      <c r="B122" s="510"/>
      <c r="C122" s="464"/>
      <c r="D122" s="162"/>
      <c r="E122" s="162"/>
      <c r="F122" s="436"/>
      <c r="G122" s="426"/>
      <c r="H122" s="407"/>
      <c r="I122" s="407"/>
      <c r="J122" s="407"/>
      <c r="K122" s="407"/>
      <c r="L122" s="357"/>
      <c r="M122" s="407"/>
      <c r="N122" s="407"/>
      <c r="O122" s="407"/>
      <c r="P122" s="407"/>
      <c r="Q122" s="427"/>
    </row>
    <row r="123" spans="1:17" ht="18" customHeight="1">
      <c r="A123" s="443"/>
      <c r="B123" s="511" t="s">
        <v>62</v>
      </c>
      <c r="C123" s="464"/>
      <c r="D123" s="162"/>
      <c r="E123" s="162"/>
      <c r="F123" s="436"/>
      <c r="G123" s="426"/>
      <c r="H123" s="407"/>
      <c r="I123" s="407"/>
      <c r="J123" s="407"/>
      <c r="K123" s="407"/>
      <c r="L123" s="357"/>
      <c r="M123" s="407"/>
      <c r="N123" s="407"/>
      <c r="O123" s="407"/>
      <c r="P123" s="407"/>
      <c r="Q123" s="427"/>
    </row>
    <row r="124" spans="1:17" ht="18" customHeight="1">
      <c r="A124" s="443">
        <v>22</v>
      </c>
      <c r="B124" s="510" t="s">
        <v>63</v>
      </c>
      <c r="C124" s="464">
        <v>4902521</v>
      </c>
      <c r="D124" s="162" t="s">
        <v>13</v>
      </c>
      <c r="E124" s="125" t="s">
        <v>366</v>
      </c>
      <c r="F124" s="436">
        <v>-100</v>
      </c>
      <c r="G124" s="426">
        <v>26678</v>
      </c>
      <c r="H124" s="407">
        <v>25223</v>
      </c>
      <c r="I124" s="407">
        <f t="shared" si="8"/>
        <v>1455</v>
      </c>
      <c r="J124" s="407">
        <f t="shared" si="9"/>
        <v>-145500</v>
      </c>
      <c r="K124" s="407">
        <f t="shared" si="6"/>
        <v>-0.1455</v>
      </c>
      <c r="L124" s="357">
        <v>8520</v>
      </c>
      <c r="M124" s="407">
        <v>8520</v>
      </c>
      <c r="N124" s="407">
        <f t="shared" si="10"/>
        <v>0</v>
      </c>
      <c r="O124" s="407">
        <f t="shared" si="11"/>
        <v>0</v>
      </c>
      <c r="P124" s="407">
        <f t="shared" si="7"/>
        <v>0</v>
      </c>
      <c r="Q124" s="427"/>
    </row>
    <row r="125" spans="1:17" ht="18" customHeight="1">
      <c r="A125" s="443">
        <v>23</v>
      </c>
      <c r="B125" s="510" t="s">
        <v>64</v>
      </c>
      <c r="C125" s="464">
        <v>4902522</v>
      </c>
      <c r="D125" s="162" t="s">
        <v>13</v>
      </c>
      <c r="E125" s="125" t="s">
        <v>366</v>
      </c>
      <c r="F125" s="436">
        <v>-100</v>
      </c>
      <c r="G125" s="426">
        <v>840</v>
      </c>
      <c r="H125" s="407">
        <v>829</v>
      </c>
      <c r="I125" s="407">
        <f t="shared" si="8"/>
        <v>11</v>
      </c>
      <c r="J125" s="407">
        <f t="shared" si="9"/>
        <v>-1100</v>
      </c>
      <c r="K125" s="407">
        <f t="shared" si="6"/>
        <v>-0.0011</v>
      </c>
      <c r="L125" s="357">
        <v>185</v>
      </c>
      <c r="M125" s="407">
        <v>185</v>
      </c>
      <c r="N125" s="407">
        <f t="shared" si="10"/>
        <v>0</v>
      </c>
      <c r="O125" s="407">
        <f t="shared" si="11"/>
        <v>0</v>
      </c>
      <c r="P125" s="407">
        <f t="shared" si="7"/>
        <v>0</v>
      </c>
      <c r="Q125" s="427"/>
    </row>
    <row r="126" spans="1:17" ht="18" customHeight="1">
      <c r="A126" s="443">
        <v>24</v>
      </c>
      <c r="B126" s="510" t="s">
        <v>65</v>
      </c>
      <c r="C126" s="464">
        <v>4902523</v>
      </c>
      <c r="D126" s="162" t="s">
        <v>13</v>
      </c>
      <c r="E126" s="125" t="s">
        <v>366</v>
      </c>
      <c r="F126" s="436">
        <v>-100</v>
      </c>
      <c r="G126" s="426">
        <v>999815</v>
      </c>
      <c r="H126" s="407">
        <v>999815</v>
      </c>
      <c r="I126" s="407">
        <f t="shared" si="8"/>
        <v>0</v>
      </c>
      <c r="J126" s="407">
        <f t="shared" si="9"/>
        <v>0</v>
      </c>
      <c r="K126" s="407">
        <f t="shared" si="6"/>
        <v>0</v>
      </c>
      <c r="L126" s="357">
        <v>999943</v>
      </c>
      <c r="M126" s="407">
        <v>999943</v>
      </c>
      <c r="N126" s="407">
        <f t="shared" si="10"/>
        <v>0</v>
      </c>
      <c r="O126" s="407">
        <f t="shared" si="11"/>
        <v>0</v>
      </c>
      <c r="P126" s="407">
        <f t="shared" si="7"/>
        <v>0</v>
      </c>
      <c r="Q126" s="427"/>
    </row>
    <row r="127" spans="1:17" ht="18" customHeight="1">
      <c r="A127" s="443">
        <v>25</v>
      </c>
      <c r="B127" s="441" t="s">
        <v>66</v>
      </c>
      <c r="C127" s="436">
        <v>4902524</v>
      </c>
      <c r="D127" s="112" t="s">
        <v>13</v>
      </c>
      <c r="E127" s="125" t="s">
        <v>366</v>
      </c>
      <c r="F127" s="436">
        <v>-100</v>
      </c>
      <c r="G127" s="426">
        <v>0</v>
      </c>
      <c r="H127" s="407">
        <v>0</v>
      </c>
      <c r="I127" s="407">
        <f t="shared" si="8"/>
        <v>0</v>
      </c>
      <c r="J127" s="407">
        <f t="shared" si="9"/>
        <v>0</v>
      </c>
      <c r="K127" s="407">
        <f t="shared" si="6"/>
        <v>0</v>
      </c>
      <c r="L127" s="357">
        <v>0</v>
      </c>
      <c r="M127" s="407">
        <v>0</v>
      </c>
      <c r="N127" s="407">
        <f t="shared" si="10"/>
        <v>0</v>
      </c>
      <c r="O127" s="407">
        <f t="shared" si="11"/>
        <v>0</v>
      </c>
      <c r="P127" s="407">
        <f t="shared" si="7"/>
        <v>0</v>
      </c>
      <c r="Q127" s="427"/>
    </row>
    <row r="128" spans="1:17" ht="18" customHeight="1">
      <c r="A128" s="443">
        <v>26</v>
      </c>
      <c r="B128" s="441" t="s">
        <v>67</v>
      </c>
      <c r="C128" s="436">
        <v>4902525</v>
      </c>
      <c r="D128" s="112" t="s">
        <v>13</v>
      </c>
      <c r="E128" s="125" t="s">
        <v>366</v>
      </c>
      <c r="F128" s="436">
        <v>-100</v>
      </c>
      <c r="G128" s="426">
        <v>0</v>
      </c>
      <c r="H128" s="407">
        <v>0</v>
      </c>
      <c r="I128" s="407">
        <f t="shared" si="8"/>
        <v>0</v>
      </c>
      <c r="J128" s="407">
        <f t="shared" si="9"/>
        <v>0</v>
      </c>
      <c r="K128" s="407">
        <f t="shared" si="6"/>
        <v>0</v>
      </c>
      <c r="L128" s="357">
        <v>0</v>
      </c>
      <c r="M128" s="407">
        <v>0</v>
      </c>
      <c r="N128" s="407">
        <f t="shared" si="10"/>
        <v>0</v>
      </c>
      <c r="O128" s="407">
        <f t="shared" si="11"/>
        <v>0</v>
      </c>
      <c r="P128" s="407">
        <f t="shared" si="7"/>
        <v>0</v>
      </c>
      <c r="Q128" s="427"/>
    </row>
    <row r="129" spans="1:17" ht="18" customHeight="1">
      <c r="A129" s="443">
        <v>27</v>
      </c>
      <c r="B129" s="441" t="s">
        <v>68</v>
      </c>
      <c r="C129" s="436">
        <v>4902526</v>
      </c>
      <c r="D129" s="112" t="s">
        <v>13</v>
      </c>
      <c r="E129" s="125" t="s">
        <v>366</v>
      </c>
      <c r="F129" s="436">
        <v>-100</v>
      </c>
      <c r="G129" s="426">
        <v>10848</v>
      </c>
      <c r="H129" s="407">
        <v>9898</v>
      </c>
      <c r="I129" s="407">
        <f t="shared" si="8"/>
        <v>950</v>
      </c>
      <c r="J129" s="407">
        <f t="shared" si="9"/>
        <v>-95000</v>
      </c>
      <c r="K129" s="407">
        <f t="shared" si="6"/>
        <v>-0.095</v>
      </c>
      <c r="L129" s="357">
        <v>8307</v>
      </c>
      <c r="M129" s="407">
        <v>8307</v>
      </c>
      <c r="N129" s="407">
        <f t="shared" si="10"/>
        <v>0</v>
      </c>
      <c r="O129" s="407">
        <f t="shared" si="11"/>
        <v>0</v>
      </c>
      <c r="P129" s="407">
        <f t="shared" si="7"/>
        <v>0</v>
      </c>
      <c r="Q129" s="427"/>
    </row>
    <row r="130" spans="1:17" ht="18" customHeight="1">
      <c r="A130" s="443">
        <v>28</v>
      </c>
      <c r="B130" s="441" t="s">
        <v>69</v>
      </c>
      <c r="C130" s="436">
        <v>4902527</v>
      </c>
      <c r="D130" s="112" t="s">
        <v>13</v>
      </c>
      <c r="E130" s="125" t="s">
        <v>366</v>
      </c>
      <c r="F130" s="436">
        <v>-100</v>
      </c>
      <c r="G130" s="426">
        <v>997847</v>
      </c>
      <c r="H130" s="407">
        <v>997881</v>
      </c>
      <c r="I130" s="407">
        <f t="shared" si="8"/>
        <v>-34</v>
      </c>
      <c r="J130" s="407">
        <f t="shared" si="9"/>
        <v>3400</v>
      </c>
      <c r="K130" s="407">
        <f t="shared" si="6"/>
        <v>0.0034</v>
      </c>
      <c r="L130" s="357">
        <v>999973</v>
      </c>
      <c r="M130" s="407">
        <v>999973</v>
      </c>
      <c r="N130" s="407">
        <f t="shared" si="10"/>
        <v>0</v>
      </c>
      <c r="O130" s="407">
        <f t="shared" si="11"/>
        <v>0</v>
      </c>
      <c r="P130" s="407">
        <f t="shared" si="7"/>
        <v>0</v>
      </c>
      <c r="Q130" s="427"/>
    </row>
    <row r="131" spans="1:17" ht="18" customHeight="1">
      <c r="A131" s="443">
        <v>29</v>
      </c>
      <c r="B131" s="441" t="s">
        <v>152</v>
      </c>
      <c r="C131" s="436">
        <v>4902528</v>
      </c>
      <c r="D131" s="112" t="s">
        <v>13</v>
      </c>
      <c r="E131" s="125" t="s">
        <v>366</v>
      </c>
      <c r="F131" s="436">
        <v>-100</v>
      </c>
      <c r="G131" s="426">
        <v>11525</v>
      </c>
      <c r="H131" s="407">
        <v>11525</v>
      </c>
      <c r="I131" s="407">
        <f t="shared" si="8"/>
        <v>0</v>
      </c>
      <c r="J131" s="407">
        <f t="shared" si="9"/>
        <v>0</v>
      </c>
      <c r="K131" s="407">
        <f t="shared" si="6"/>
        <v>0</v>
      </c>
      <c r="L131" s="351">
        <v>4086</v>
      </c>
      <c r="M131" s="407">
        <v>4086</v>
      </c>
      <c r="N131" s="407">
        <f t="shared" si="10"/>
        <v>0</v>
      </c>
      <c r="O131" s="407">
        <f t="shared" si="11"/>
        <v>0</v>
      </c>
      <c r="P131" s="407">
        <f t="shared" si="7"/>
        <v>0</v>
      </c>
      <c r="Q131" s="427"/>
    </row>
    <row r="132" spans="1:17" ht="18" customHeight="1">
      <c r="A132" s="443"/>
      <c r="B132" s="441"/>
      <c r="C132" s="436"/>
      <c r="D132" s="112"/>
      <c r="E132" s="112"/>
      <c r="F132" s="436"/>
      <c r="G132" s="426"/>
      <c r="H132" s="407"/>
      <c r="I132" s="407"/>
      <c r="J132" s="407"/>
      <c r="K132" s="407"/>
      <c r="L132" s="357"/>
      <c r="M132" s="407"/>
      <c r="N132" s="407"/>
      <c r="O132" s="407"/>
      <c r="P132" s="407"/>
      <c r="Q132" s="427"/>
    </row>
    <row r="133" spans="1:17" ht="18" customHeight="1">
      <c r="A133" s="443"/>
      <c r="B133" s="512" t="s">
        <v>84</v>
      </c>
      <c r="C133" s="436"/>
      <c r="D133" s="112"/>
      <c r="E133" s="112"/>
      <c r="F133" s="436"/>
      <c r="G133" s="426"/>
      <c r="H133" s="407"/>
      <c r="I133" s="407"/>
      <c r="J133" s="407"/>
      <c r="K133" s="407"/>
      <c r="L133" s="357"/>
      <c r="M133" s="407"/>
      <c r="N133" s="407"/>
      <c r="O133" s="407"/>
      <c r="P133" s="407"/>
      <c r="Q133" s="427"/>
    </row>
    <row r="134" spans="1:17" ht="18" customHeight="1">
      <c r="A134" s="443">
        <v>30</v>
      </c>
      <c r="B134" s="441" t="s">
        <v>85</v>
      </c>
      <c r="C134" s="436">
        <v>4902514</v>
      </c>
      <c r="D134" s="112" t="s">
        <v>13</v>
      </c>
      <c r="E134" s="125" t="s">
        <v>366</v>
      </c>
      <c r="F134" s="436">
        <v>100</v>
      </c>
      <c r="G134" s="426">
        <v>341</v>
      </c>
      <c r="H134" s="407">
        <v>314</v>
      </c>
      <c r="I134" s="407">
        <f t="shared" si="8"/>
        <v>27</v>
      </c>
      <c r="J134" s="407">
        <f t="shared" si="9"/>
        <v>2700</v>
      </c>
      <c r="K134" s="407">
        <f t="shared" si="6"/>
        <v>0.0027</v>
      </c>
      <c r="L134" s="357">
        <v>839</v>
      </c>
      <c r="M134" s="407">
        <v>839</v>
      </c>
      <c r="N134" s="407">
        <f t="shared" si="10"/>
        <v>0</v>
      </c>
      <c r="O134" s="407">
        <f t="shared" si="11"/>
        <v>0</v>
      </c>
      <c r="P134" s="407">
        <f t="shared" si="7"/>
        <v>0</v>
      </c>
      <c r="Q134" s="427"/>
    </row>
    <row r="135" spans="1:17" ht="18" customHeight="1">
      <c r="A135" s="443"/>
      <c r="B135" s="441"/>
      <c r="C135" s="436"/>
      <c r="D135" s="112"/>
      <c r="E135" s="125"/>
      <c r="F135" s="436"/>
      <c r="G135" s="426"/>
      <c r="H135" s="407"/>
      <c r="I135" s="407"/>
      <c r="J135" s="407"/>
      <c r="K135" s="407"/>
      <c r="L135" s="357"/>
      <c r="M135" s="407"/>
      <c r="N135" s="407"/>
      <c r="O135" s="407"/>
      <c r="P135" s="407"/>
      <c r="Q135" s="427"/>
    </row>
    <row r="136" spans="1:17" ht="18" customHeight="1">
      <c r="A136" s="443">
        <v>31</v>
      </c>
      <c r="B136" s="441" t="s">
        <v>86</v>
      </c>
      <c r="C136" s="436">
        <v>4902516</v>
      </c>
      <c r="D136" s="112" t="s">
        <v>13</v>
      </c>
      <c r="E136" s="125" t="s">
        <v>366</v>
      </c>
      <c r="F136" s="436">
        <v>-100</v>
      </c>
      <c r="G136" s="426">
        <v>999472</v>
      </c>
      <c r="H136" s="407">
        <v>999468</v>
      </c>
      <c r="I136" s="407">
        <f t="shared" si="8"/>
        <v>4</v>
      </c>
      <c r="J136" s="407">
        <f t="shared" si="9"/>
        <v>-400</v>
      </c>
      <c r="K136" s="407">
        <f t="shared" si="6"/>
        <v>-0.0004</v>
      </c>
      <c r="L136" s="357">
        <v>999147</v>
      </c>
      <c r="M136" s="407">
        <v>999145</v>
      </c>
      <c r="N136" s="407">
        <f t="shared" si="10"/>
        <v>2</v>
      </c>
      <c r="O136" s="407">
        <f t="shared" si="11"/>
        <v>-200</v>
      </c>
      <c r="P136" s="407">
        <f t="shared" si="7"/>
        <v>-0.0002</v>
      </c>
      <c r="Q136" s="427"/>
    </row>
    <row r="137" spans="1:17" ht="15" customHeight="1" thickBot="1">
      <c r="A137" s="31"/>
      <c r="B137" s="32"/>
      <c r="C137" s="32"/>
      <c r="D137" s="32"/>
      <c r="E137" s="32"/>
      <c r="F137" s="32"/>
      <c r="G137" s="31"/>
      <c r="H137" s="32"/>
      <c r="I137" s="32"/>
      <c r="J137" s="32"/>
      <c r="K137" s="64"/>
      <c r="L137" s="31"/>
      <c r="M137" s="32"/>
      <c r="N137" s="32"/>
      <c r="O137" s="32"/>
      <c r="P137" s="64"/>
      <c r="Q137" s="198"/>
    </row>
    <row r="138" ht="13.5" thickTop="1"/>
    <row r="139" spans="1:16" ht="20.25">
      <c r="A139" s="202" t="s">
        <v>333</v>
      </c>
      <c r="K139" s="252">
        <f>SUM(K88:K137)</f>
        <v>-3.9648000000000008</v>
      </c>
      <c r="P139" s="252">
        <f>SUM(P88:P137)</f>
        <v>-0.155</v>
      </c>
    </row>
    <row r="140" spans="1:16" ht="12.75">
      <c r="A140" s="70"/>
      <c r="K140" s="19"/>
      <c r="P140" s="19"/>
    </row>
    <row r="141" spans="1:16" ht="12.75">
      <c r="A141" s="70"/>
      <c r="K141" s="19"/>
      <c r="P141" s="19"/>
    </row>
    <row r="142" spans="1:17" ht="18">
      <c r="A142" s="70"/>
      <c r="K142" s="19"/>
      <c r="P142" s="19"/>
      <c r="Q142" s="580" t="str">
        <f>NDPL!$Q$1</f>
        <v>NOVEMBER 2010</v>
      </c>
    </row>
    <row r="143" spans="1:16" ht="12.75">
      <c r="A143" s="70"/>
      <c r="K143" s="19"/>
      <c r="P143" s="19"/>
    </row>
    <row r="144" spans="1:16" ht="12.75">
      <c r="A144" s="70"/>
      <c r="K144" s="19"/>
      <c r="P144" s="19"/>
    </row>
    <row r="145" spans="1:16" ht="12.75">
      <c r="A145" s="70"/>
      <c r="K145" s="19"/>
      <c r="P145" s="19"/>
    </row>
    <row r="146" spans="1:11" ht="13.5" thickBot="1">
      <c r="A146" s="2"/>
      <c r="B146" s="8"/>
      <c r="C146" s="8"/>
      <c r="D146" s="66"/>
      <c r="E146" s="66"/>
      <c r="F146" s="24"/>
      <c r="G146" s="24"/>
      <c r="H146" s="24"/>
      <c r="I146" s="24"/>
      <c r="J146" s="24"/>
      <c r="K146" s="67"/>
    </row>
    <row r="147" spans="1:17" ht="27.75">
      <c r="A147" s="613" t="s">
        <v>209</v>
      </c>
      <c r="B147" s="191"/>
      <c r="C147" s="187"/>
      <c r="D147" s="187"/>
      <c r="E147" s="187"/>
      <c r="F147" s="248"/>
      <c r="G147" s="248"/>
      <c r="H147" s="248"/>
      <c r="I147" s="248"/>
      <c r="J147" s="248"/>
      <c r="K147" s="249"/>
      <c r="L147" s="59"/>
      <c r="M147" s="59"/>
      <c r="N147" s="59"/>
      <c r="O147" s="59"/>
      <c r="P147" s="59"/>
      <c r="Q147" s="60"/>
    </row>
    <row r="148" spans="1:17" ht="24.75" customHeight="1">
      <c r="A148" s="612" t="s">
        <v>335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00">
        <f>K81</f>
        <v>7.013832749999997</v>
      </c>
      <c r="L148" s="368"/>
      <c r="M148" s="368"/>
      <c r="N148" s="368"/>
      <c r="O148" s="368"/>
      <c r="P148" s="600">
        <f>P81</f>
        <v>19.428100065999992</v>
      </c>
      <c r="Q148" s="61"/>
    </row>
    <row r="149" spans="1:17" ht="24.75" customHeight="1">
      <c r="A149" s="612" t="s">
        <v>334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00">
        <f>K139</f>
        <v>-3.9648000000000008</v>
      </c>
      <c r="L149" s="368"/>
      <c r="M149" s="368"/>
      <c r="N149" s="368"/>
      <c r="O149" s="368"/>
      <c r="P149" s="600">
        <f>P139</f>
        <v>-0.155</v>
      </c>
      <c r="Q149" s="61"/>
    </row>
    <row r="150" spans="1:17" ht="24.75" customHeight="1">
      <c r="A150" s="612" t="s">
        <v>336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00">
        <f>'ROHTAK ROAD'!K43</f>
        <v>1.8229000000000002</v>
      </c>
      <c r="L150" s="368"/>
      <c r="M150" s="368"/>
      <c r="N150" s="368"/>
      <c r="O150" s="368"/>
      <c r="P150" s="600">
        <f>'ROHTAK ROAD'!P43</f>
        <v>0.1459</v>
      </c>
      <c r="Q150" s="61"/>
    </row>
    <row r="151" spans="1:17" ht="24.75" customHeight="1">
      <c r="A151" s="612" t="s">
        <v>337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00">
        <f>-MES!K39</f>
        <v>-0.055349999999999996</v>
      </c>
      <c r="L151" s="368"/>
      <c r="M151" s="368"/>
      <c r="N151" s="368"/>
      <c r="O151" s="368"/>
      <c r="P151" s="600">
        <f>-MES!P39</f>
        <v>-0.09295</v>
      </c>
      <c r="Q151" s="61"/>
    </row>
    <row r="152" spans="1:17" ht="29.25" customHeight="1" thickBot="1">
      <c r="A152" s="614" t="s">
        <v>210</v>
      </c>
      <c r="B152" s="250"/>
      <c r="C152" s="251"/>
      <c r="D152" s="251"/>
      <c r="E152" s="251"/>
      <c r="F152" s="251"/>
      <c r="G152" s="251"/>
      <c r="H152" s="251"/>
      <c r="I152" s="251"/>
      <c r="J152" s="251"/>
      <c r="K152" s="615">
        <f>SUM(K148:K151)</f>
        <v>4.816582749999997</v>
      </c>
      <c r="L152" s="601"/>
      <c r="M152" s="601"/>
      <c r="N152" s="601"/>
      <c r="O152" s="601"/>
      <c r="P152" s="615">
        <f>SUM(P148:P151)</f>
        <v>19.326050065999993</v>
      </c>
      <c r="Q152" s="203"/>
    </row>
    <row r="157" ht="13.5" thickBot="1"/>
    <row r="158" spans="1:17" ht="12.75">
      <c r="A158" s="293"/>
      <c r="B158" s="294"/>
      <c r="C158" s="294"/>
      <c r="D158" s="294"/>
      <c r="E158" s="294"/>
      <c r="F158" s="294"/>
      <c r="G158" s="294"/>
      <c r="H158" s="59"/>
      <c r="I158" s="59"/>
      <c r="J158" s="59"/>
      <c r="K158" s="59"/>
      <c r="L158" s="59"/>
      <c r="M158" s="59"/>
      <c r="N158" s="59"/>
      <c r="O158" s="59"/>
      <c r="P158" s="59"/>
      <c r="Q158" s="60"/>
    </row>
    <row r="159" spans="1:17" ht="26.25">
      <c r="A159" s="604" t="s">
        <v>347</v>
      </c>
      <c r="B159" s="285"/>
      <c r="C159" s="285"/>
      <c r="D159" s="285"/>
      <c r="E159" s="285"/>
      <c r="F159" s="285"/>
      <c r="G159" s="285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12.75">
      <c r="A160" s="295"/>
      <c r="B160" s="285"/>
      <c r="C160" s="285"/>
      <c r="D160" s="285"/>
      <c r="E160" s="285"/>
      <c r="F160" s="285"/>
      <c r="G160" s="285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5.75">
      <c r="A161" s="296"/>
      <c r="B161" s="297"/>
      <c r="C161" s="297"/>
      <c r="D161" s="297"/>
      <c r="E161" s="297"/>
      <c r="F161" s="297"/>
      <c r="G161" s="297"/>
      <c r="H161" s="21"/>
      <c r="I161" s="21"/>
      <c r="J161" s="21"/>
      <c r="K161" s="340" t="s">
        <v>359</v>
      </c>
      <c r="L161" s="21"/>
      <c r="M161" s="21"/>
      <c r="N161" s="21"/>
      <c r="O161" s="21"/>
      <c r="P161" s="340" t="s">
        <v>360</v>
      </c>
      <c r="Q161" s="61"/>
    </row>
    <row r="162" spans="1:17" ht="12.75">
      <c r="A162" s="298"/>
      <c r="B162" s="172"/>
      <c r="C162" s="172"/>
      <c r="D162" s="172"/>
      <c r="E162" s="172"/>
      <c r="F162" s="172"/>
      <c r="G162" s="172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98"/>
      <c r="B163" s="172"/>
      <c r="C163" s="172"/>
      <c r="D163" s="172"/>
      <c r="E163" s="172"/>
      <c r="F163" s="172"/>
      <c r="G163" s="172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23.25">
      <c r="A164" s="602" t="s">
        <v>350</v>
      </c>
      <c r="B164" s="286"/>
      <c r="C164" s="286"/>
      <c r="D164" s="287"/>
      <c r="E164" s="287"/>
      <c r="F164" s="288"/>
      <c r="G164" s="287"/>
      <c r="H164" s="21"/>
      <c r="I164" s="21"/>
      <c r="J164" s="21"/>
      <c r="K164" s="607">
        <f>K152</f>
        <v>4.816582749999997</v>
      </c>
      <c r="L164" s="605" t="s">
        <v>348</v>
      </c>
      <c r="M164" s="548"/>
      <c r="N164" s="548"/>
      <c r="O164" s="548"/>
      <c r="P164" s="607">
        <f>P152</f>
        <v>19.326050065999993</v>
      </c>
      <c r="Q164" s="609" t="s">
        <v>348</v>
      </c>
    </row>
    <row r="165" spans="1:17" ht="23.25">
      <c r="A165" s="303"/>
      <c r="B165" s="289"/>
      <c r="C165" s="289"/>
      <c r="D165" s="285"/>
      <c r="E165" s="285"/>
      <c r="F165" s="290"/>
      <c r="G165" s="285"/>
      <c r="H165" s="21"/>
      <c r="I165" s="21"/>
      <c r="J165" s="21"/>
      <c r="K165" s="548"/>
      <c r="L165" s="606"/>
      <c r="M165" s="548"/>
      <c r="N165" s="548"/>
      <c r="O165" s="548"/>
      <c r="P165" s="548"/>
      <c r="Q165" s="610"/>
    </row>
    <row r="166" spans="1:17" ht="23.25">
      <c r="A166" s="603" t="s">
        <v>349</v>
      </c>
      <c r="B166" s="291"/>
      <c r="C166" s="53"/>
      <c r="D166" s="285"/>
      <c r="E166" s="285"/>
      <c r="F166" s="292"/>
      <c r="G166" s="287"/>
      <c r="H166" s="21"/>
      <c r="I166" s="21"/>
      <c r="J166" s="21"/>
      <c r="K166" s="548">
        <f>-'STEPPED UP GENCO'!K47</f>
        <v>-0.8425038727</v>
      </c>
      <c r="L166" s="605" t="s">
        <v>348</v>
      </c>
      <c r="M166" s="548"/>
      <c r="N166" s="548"/>
      <c r="O166" s="548"/>
      <c r="P166" s="607">
        <f>-'STEPPED UP GENCO'!P47</f>
        <v>-2.1345481636999994</v>
      </c>
      <c r="Q166" s="609" t="s">
        <v>348</v>
      </c>
    </row>
    <row r="167" spans="1:17" ht="15">
      <c r="A167" s="299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84"/>
      <c r="M167" s="21"/>
      <c r="N167" s="21"/>
      <c r="O167" s="21"/>
      <c r="P167" s="21"/>
      <c r="Q167" s="611"/>
    </row>
    <row r="168" spans="1:17" ht="15">
      <c r="A168" s="299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84"/>
      <c r="M168" s="21"/>
      <c r="N168" s="21"/>
      <c r="O168" s="21"/>
      <c r="P168" s="21"/>
      <c r="Q168" s="611"/>
    </row>
    <row r="169" spans="1:17" ht="15">
      <c r="A169" s="299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84"/>
      <c r="M169" s="21"/>
      <c r="N169" s="21"/>
      <c r="O169" s="21"/>
      <c r="P169" s="21"/>
      <c r="Q169" s="611"/>
    </row>
    <row r="170" spans="1:17" ht="23.25">
      <c r="A170" s="299"/>
      <c r="B170" s="21"/>
      <c r="C170" s="21"/>
      <c r="D170" s="21"/>
      <c r="E170" s="21"/>
      <c r="F170" s="21"/>
      <c r="G170" s="21"/>
      <c r="H170" s="286"/>
      <c r="I170" s="286"/>
      <c r="J170" s="305" t="s">
        <v>351</v>
      </c>
      <c r="K170" s="608">
        <f>SUM(K164:K169)</f>
        <v>3.9740788772999966</v>
      </c>
      <c r="L170" s="305" t="s">
        <v>348</v>
      </c>
      <c r="M170" s="548"/>
      <c r="N170" s="548"/>
      <c r="O170" s="548"/>
      <c r="P170" s="608">
        <f>SUM(P164:P169)</f>
        <v>17.191501902299994</v>
      </c>
      <c r="Q170" s="305" t="s">
        <v>348</v>
      </c>
    </row>
    <row r="171" spans="1:17" ht="13.5" thickBot="1">
      <c r="A171" s="300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203"/>
    </row>
  </sheetData>
  <sheetProtection/>
  <printOptions horizontalCentered="1"/>
  <pageMargins left="0.5" right="0.35" top="0.35" bottom="0.43" header="0.5" footer="0.5"/>
  <pageSetup horizontalDpi="600" verticalDpi="600" orientation="landscape" paperSize="9" scale="54" r:id="rId1"/>
  <rowBreaks count="3" manualBreakCount="3">
    <brk id="45" max="255" man="1"/>
    <brk id="83" max="16" man="1"/>
    <brk id="139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="55" zoomScaleNormal="70" zoomScaleSheetLayoutView="55" zoomScalePageLayoutView="50" workbookViewId="0" topLeftCell="A43">
      <selection activeCell="Q15" sqref="Q15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0.140625" style="0" bestFit="1" customWidth="1"/>
    <col min="11" max="11" width="13.7109375" style="0" customWidth="1"/>
    <col min="12" max="12" width="14.421875" style="0" customWidth="1"/>
    <col min="13" max="13" width="14.28125" style="0" customWidth="1"/>
    <col min="14" max="14" width="9.421875" style="0" bestFit="1" customWidth="1"/>
    <col min="15" max="15" width="11.140625" style="0" bestFit="1" customWidth="1"/>
    <col min="16" max="16" width="14.28125" style="0" customWidth="1"/>
    <col min="17" max="17" width="18.8515625" style="0" customWidth="1"/>
  </cols>
  <sheetData>
    <row r="1" spans="1:17" ht="26.25">
      <c r="A1" s="1" t="s">
        <v>256</v>
      </c>
      <c r="Q1" s="237" t="str">
        <f>NDPL!Q1</f>
        <v>NOVEMBER 2010</v>
      </c>
    </row>
    <row r="2" ht="18.75" customHeight="1">
      <c r="A2" s="104" t="s">
        <v>257</v>
      </c>
    </row>
    <row r="3" ht="23.25">
      <c r="A3" s="242" t="s">
        <v>230</v>
      </c>
    </row>
    <row r="4" spans="1:16" ht="24" thickBot="1">
      <c r="A4" s="567" t="s">
        <v>231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01/12/10</v>
      </c>
      <c r="H5" s="41" t="str">
        <f>NDPL!H5</f>
        <v>INTIAL READING 01/11/10</v>
      </c>
      <c r="I5" s="41" t="s">
        <v>4</v>
      </c>
      <c r="J5" s="41" t="s">
        <v>5</v>
      </c>
      <c r="K5" s="41" t="s">
        <v>6</v>
      </c>
      <c r="L5" s="43" t="str">
        <f>NDPL!G5</f>
        <v>FINAL READING 01/12/10</v>
      </c>
      <c r="M5" s="41" t="str">
        <f>NDPL!H5</f>
        <v>INTIAL READING 01/11/10</v>
      </c>
      <c r="N5" s="41" t="s">
        <v>4</v>
      </c>
      <c r="O5" s="41" t="s">
        <v>5</v>
      </c>
      <c r="P5" s="41" t="s">
        <v>6</v>
      </c>
      <c r="Q5" s="232" t="s">
        <v>329</v>
      </c>
    </row>
    <row r="6" ht="14.25" thickBot="1" thickTop="1"/>
    <row r="7" spans="1:17" ht="18" customHeight="1" thickTop="1">
      <c r="A7" s="204"/>
      <c r="B7" s="205" t="s">
        <v>212</v>
      </c>
      <c r="C7" s="206"/>
      <c r="D7" s="206"/>
      <c r="E7" s="206"/>
      <c r="F7" s="206"/>
      <c r="G7" s="73"/>
      <c r="H7" s="74"/>
      <c r="I7" s="74"/>
      <c r="J7" s="74"/>
      <c r="K7" s="74"/>
      <c r="L7" s="75"/>
      <c r="M7" s="74"/>
      <c r="N7" s="74"/>
      <c r="O7" s="74"/>
      <c r="P7" s="74"/>
      <c r="Q7" s="196"/>
    </row>
    <row r="8" spans="1:17" ht="18" customHeight="1">
      <c r="A8" s="207"/>
      <c r="B8" s="208" t="s">
        <v>116</v>
      </c>
      <c r="C8" s="209"/>
      <c r="D8" s="210"/>
      <c r="E8" s="211"/>
      <c r="F8" s="212"/>
      <c r="G8" s="80"/>
      <c r="H8" s="81"/>
      <c r="I8" s="82"/>
      <c r="J8" s="82"/>
      <c r="K8" s="82"/>
      <c r="L8" s="83"/>
      <c r="M8" s="81"/>
      <c r="N8" s="82"/>
      <c r="O8" s="82"/>
      <c r="P8" s="82"/>
      <c r="Q8" s="197"/>
    </row>
    <row r="9" spans="1:17" ht="18" customHeight="1">
      <c r="A9" s="207">
        <v>1</v>
      </c>
      <c r="B9" s="208" t="s">
        <v>117</v>
      </c>
      <c r="C9" s="209">
        <v>4865136</v>
      </c>
      <c r="D9" s="213" t="s">
        <v>13</v>
      </c>
      <c r="E9" s="335" t="s">
        <v>366</v>
      </c>
      <c r="F9" s="214">
        <v>100</v>
      </c>
      <c r="G9" s="139">
        <v>2680</v>
      </c>
      <c r="H9" s="570">
        <v>2228</v>
      </c>
      <c r="I9" s="82">
        <f aca="true" t="shared" si="0" ref="I9:I51">G9-H9</f>
        <v>452</v>
      </c>
      <c r="J9" s="82">
        <f aca="true" t="shared" si="1" ref="J9:J51">$F9*I9</f>
        <v>45200</v>
      </c>
      <c r="K9" s="82">
        <f aca="true" t="shared" si="2" ref="K9:K51">J9/1000000</f>
        <v>0.0452</v>
      </c>
      <c r="L9" s="238">
        <v>52964</v>
      </c>
      <c r="M9" s="82">
        <v>52856</v>
      </c>
      <c r="N9" s="82">
        <f aca="true" t="shared" si="3" ref="N9:N51">L9-M9</f>
        <v>108</v>
      </c>
      <c r="O9" s="82">
        <f aca="true" t="shared" si="4" ref="O9:O51">$F9*N9</f>
        <v>10800</v>
      </c>
      <c r="P9" s="82">
        <f aca="true" t="shared" si="5" ref="P9:P51">O9/1000000</f>
        <v>0.0108</v>
      </c>
      <c r="Q9" s="197"/>
    </row>
    <row r="10" spans="1:17" ht="18" customHeight="1">
      <c r="A10" s="207">
        <v>2</v>
      </c>
      <c r="B10" s="208" t="s">
        <v>118</v>
      </c>
      <c r="C10" s="209">
        <v>4865137</v>
      </c>
      <c r="D10" s="213" t="s">
        <v>13</v>
      </c>
      <c r="E10" s="335" t="s">
        <v>366</v>
      </c>
      <c r="F10" s="214">
        <v>100</v>
      </c>
      <c r="G10" s="139">
        <v>5366</v>
      </c>
      <c r="H10" s="570">
        <v>2206</v>
      </c>
      <c r="I10" s="82">
        <f t="shared" si="0"/>
        <v>3160</v>
      </c>
      <c r="J10" s="82">
        <f t="shared" si="1"/>
        <v>316000</v>
      </c>
      <c r="K10" s="82">
        <f t="shared" si="2"/>
        <v>0.316</v>
      </c>
      <c r="L10" s="238">
        <v>111486</v>
      </c>
      <c r="M10" s="82">
        <v>111362</v>
      </c>
      <c r="N10" s="82">
        <f t="shared" si="3"/>
        <v>124</v>
      </c>
      <c r="O10" s="82">
        <f t="shared" si="4"/>
        <v>12400</v>
      </c>
      <c r="P10" s="82">
        <f t="shared" si="5"/>
        <v>0.0124</v>
      </c>
      <c r="Q10" s="197"/>
    </row>
    <row r="11" spans="1:17" ht="18" customHeight="1">
      <c r="A11" s="207">
        <v>3</v>
      </c>
      <c r="B11" s="208" t="s">
        <v>119</v>
      </c>
      <c r="C11" s="209">
        <v>4865138</v>
      </c>
      <c r="D11" s="213" t="s">
        <v>13</v>
      </c>
      <c r="E11" s="335" t="s">
        <v>366</v>
      </c>
      <c r="F11" s="214">
        <v>100</v>
      </c>
      <c r="G11" s="139">
        <v>998174</v>
      </c>
      <c r="H11" s="570">
        <v>999308</v>
      </c>
      <c r="I11" s="82">
        <f t="shared" si="0"/>
        <v>-1134</v>
      </c>
      <c r="J11" s="82">
        <f t="shared" si="1"/>
        <v>-113400</v>
      </c>
      <c r="K11" s="82">
        <f t="shared" si="2"/>
        <v>-0.1134</v>
      </c>
      <c r="L11" s="238">
        <v>4303</v>
      </c>
      <c r="M11" s="82">
        <v>4314</v>
      </c>
      <c r="N11" s="82">
        <f t="shared" si="3"/>
        <v>-11</v>
      </c>
      <c r="O11" s="82">
        <f t="shared" si="4"/>
        <v>-1100</v>
      </c>
      <c r="P11" s="82">
        <f t="shared" si="5"/>
        <v>-0.0011</v>
      </c>
      <c r="Q11" s="197"/>
    </row>
    <row r="12" spans="1:17" ht="18" customHeight="1">
      <c r="A12" s="207">
        <v>4</v>
      </c>
      <c r="B12" s="208" t="s">
        <v>120</v>
      </c>
      <c r="C12" s="209">
        <v>4865139</v>
      </c>
      <c r="D12" s="213" t="s">
        <v>13</v>
      </c>
      <c r="E12" s="335" t="s">
        <v>366</v>
      </c>
      <c r="F12" s="214">
        <v>100</v>
      </c>
      <c r="G12" s="139">
        <v>5661</v>
      </c>
      <c r="H12" s="570">
        <v>3584</v>
      </c>
      <c r="I12" s="82">
        <f t="shared" si="0"/>
        <v>2077</v>
      </c>
      <c r="J12" s="82">
        <f t="shared" si="1"/>
        <v>207700</v>
      </c>
      <c r="K12" s="82">
        <f t="shared" si="2"/>
        <v>0.2077</v>
      </c>
      <c r="L12" s="238">
        <v>73101</v>
      </c>
      <c r="M12" s="82">
        <v>72907</v>
      </c>
      <c r="N12" s="82">
        <f t="shared" si="3"/>
        <v>194</v>
      </c>
      <c r="O12" s="82">
        <f t="shared" si="4"/>
        <v>19400</v>
      </c>
      <c r="P12" s="82">
        <f t="shared" si="5"/>
        <v>0.0194</v>
      </c>
      <c r="Q12" s="197"/>
    </row>
    <row r="13" spans="1:17" ht="18" customHeight="1">
      <c r="A13" s="207">
        <v>5</v>
      </c>
      <c r="B13" s="208" t="s">
        <v>121</v>
      </c>
      <c r="C13" s="209">
        <v>4864948</v>
      </c>
      <c r="D13" s="213" t="s">
        <v>13</v>
      </c>
      <c r="E13" s="335" t="s">
        <v>366</v>
      </c>
      <c r="F13" s="214">
        <v>1000</v>
      </c>
      <c r="G13" s="139">
        <v>32570</v>
      </c>
      <c r="H13" s="570">
        <v>31478</v>
      </c>
      <c r="I13" s="82">
        <f t="shared" si="0"/>
        <v>1092</v>
      </c>
      <c r="J13" s="82">
        <f t="shared" si="1"/>
        <v>1092000</v>
      </c>
      <c r="K13" s="82">
        <f t="shared" si="2"/>
        <v>1.092</v>
      </c>
      <c r="L13" s="238">
        <v>232</v>
      </c>
      <c r="M13" s="82">
        <v>232</v>
      </c>
      <c r="N13" s="82">
        <f t="shared" si="3"/>
        <v>0</v>
      </c>
      <c r="O13" s="82">
        <f t="shared" si="4"/>
        <v>0</v>
      </c>
      <c r="P13" s="82">
        <f t="shared" si="5"/>
        <v>0</v>
      </c>
      <c r="Q13" s="197"/>
    </row>
    <row r="14" spans="1:17" ht="18" customHeight="1">
      <c r="A14" s="207"/>
      <c r="B14" s="215" t="s">
        <v>162</v>
      </c>
      <c r="C14" s="209"/>
      <c r="D14" s="213"/>
      <c r="E14" s="335"/>
      <c r="F14" s="214"/>
      <c r="G14" s="139"/>
      <c r="H14" s="570"/>
      <c r="I14" s="82"/>
      <c r="J14" s="82"/>
      <c r="K14" s="82"/>
      <c r="L14" s="238"/>
      <c r="M14" s="82"/>
      <c r="N14" s="82"/>
      <c r="O14" s="82"/>
      <c r="P14" s="82"/>
      <c r="Q14" s="197"/>
    </row>
    <row r="15" spans="1:17" ht="18" customHeight="1">
      <c r="A15" s="207"/>
      <c r="B15" s="215" t="s">
        <v>116</v>
      </c>
      <c r="C15" s="209"/>
      <c r="D15" s="213"/>
      <c r="E15" s="335"/>
      <c r="F15" s="214"/>
      <c r="G15" s="139"/>
      <c r="H15" s="82"/>
      <c r="I15" s="82"/>
      <c r="J15" s="82"/>
      <c r="K15" s="82"/>
      <c r="L15" s="238"/>
      <c r="M15" s="82"/>
      <c r="N15" s="82"/>
      <c r="O15" s="82"/>
      <c r="P15" s="82"/>
      <c r="Q15" s="197"/>
    </row>
    <row r="16" spans="1:17" ht="18" customHeight="1">
      <c r="A16" s="207">
        <v>6</v>
      </c>
      <c r="B16" s="208" t="s">
        <v>213</v>
      </c>
      <c r="C16" s="209">
        <v>4865124</v>
      </c>
      <c r="D16" s="210" t="s">
        <v>13</v>
      </c>
      <c r="E16" s="335" t="s">
        <v>366</v>
      </c>
      <c r="F16" s="214">
        <v>100</v>
      </c>
      <c r="G16" s="139">
        <v>999924</v>
      </c>
      <c r="H16" s="82">
        <v>1000172</v>
      </c>
      <c r="I16" s="82">
        <f>G16-H16</f>
        <v>-248</v>
      </c>
      <c r="J16" s="82">
        <f t="shared" si="1"/>
        <v>-24800</v>
      </c>
      <c r="K16" s="82">
        <f t="shared" si="2"/>
        <v>-0.0248</v>
      </c>
      <c r="L16" s="238">
        <v>268667</v>
      </c>
      <c r="M16" s="82">
        <v>268351</v>
      </c>
      <c r="N16" s="82">
        <f>L16-M16</f>
        <v>316</v>
      </c>
      <c r="O16" s="82">
        <f t="shared" si="4"/>
        <v>31600</v>
      </c>
      <c r="P16" s="82">
        <f t="shared" si="5"/>
        <v>0.0316</v>
      </c>
      <c r="Q16" s="197"/>
    </row>
    <row r="17" spans="1:17" ht="18" customHeight="1">
      <c r="A17" s="207">
        <v>7</v>
      </c>
      <c r="B17" s="208" t="s">
        <v>214</v>
      </c>
      <c r="C17" s="209">
        <v>4865125</v>
      </c>
      <c r="D17" s="213" t="s">
        <v>13</v>
      </c>
      <c r="E17" s="335" t="s">
        <v>366</v>
      </c>
      <c r="F17" s="214">
        <v>100</v>
      </c>
      <c r="G17" s="139">
        <v>1916</v>
      </c>
      <c r="H17" s="82">
        <v>1695</v>
      </c>
      <c r="I17" s="82">
        <f t="shared" si="0"/>
        <v>221</v>
      </c>
      <c r="J17" s="82">
        <f t="shared" si="1"/>
        <v>22100</v>
      </c>
      <c r="K17" s="82">
        <f t="shared" si="2"/>
        <v>0.0221</v>
      </c>
      <c r="L17" s="238">
        <v>393705</v>
      </c>
      <c r="M17" s="82">
        <v>392284</v>
      </c>
      <c r="N17" s="82">
        <f t="shared" si="3"/>
        <v>1421</v>
      </c>
      <c r="O17" s="82">
        <f t="shared" si="4"/>
        <v>142100</v>
      </c>
      <c r="P17" s="82">
        <f t="shared" si="5"/>
        <v>0.1421</v>
      </c>
      <c r="Q17" s="197"/>
    </row>
    <row r="18" spans="1:17" ht="18" customHeight="1">
      <c r="A18" s="207">
        <v>8</v>
      </c>
      <c r="B18" s="211" t="s">
        <v>215</v>
      </c>
      <c r="C18" s="209">
        <v>4865126</v>
      </c>
      <c r="D18" s="213" t="s">
        <v>13</v>
      </c>
      <c r="E18" s="335" t="s">
        <v>366</v>
      </c>
      <c r="F18" s="214">
        <v>100</v>
      </c>
      <c r="G18" s="139">
        <v>2603</v>
      </c>
      <c r="H18" s="82">
        <v>1973</v>
      </c>
      <c r="I18" s="82">
        <f t="shared" si="0"/>
        <v>630</v>
      </c>
      <c r="J18" s="82">
        <f t="shared" si="1"/>
        <v>63000</v>
      </c>
      <c r="K18" s="82">
        <f t="shared" si="2"/>
        <v>0.063</v>
      </c>
      <c r="L18" s="238">
        <v>172312</v>
      </c>
      <c r="M18" s="82">
        <v>170199</v>
      </c>
      <c r="N18" s="82">
        <f t="shared" si="3"/>
        <v>2113</v>
      </c>
      <c r="O18" s="82">
        <f t="shared" si="4"/>
        <v>211300</v>
      </c>
      <c r="P18" s="82">
        <f t="shared" si="5"/>
        <v>0.2113</v>
      </c>
      <c r="Q18" s="197"/>
    </row>
    <row r="19" spans="1:17" ht="18" customHeight="1">
      <c r="A19" s="207">
        <v>9</v>
      </c>
      <c r="B19" s="208" t="s">
        <v>216</v>
      </c>
      <c r="C19" s="209">
        <v>4865127</v>
      </c>
      <c r="D19" s="213" t="s">
        <v>13</v>
      </c>
      <c r="E19" s="335" t="s">
        <v>366</v>
      </c>
      <c r="F19" s="214">
        <v>100</v>
      </c>
      <c r="G19" s="139">
        <v>1715</v>
      </c>
      <c r="H19" s="82">
        <v>1123</v>
      </c>
      <c r="I19" s="82">
        <f t="shared" si="0"/>
        <v>592</v>
      </c>
      <c r="J19" s="82">
        <f t="shared" si="1"/>
        <v>59200</v>
      </c>
      <c r="K19" s="82">
        <f t="shared" si="2"/>
        <v>0.0592</v>
      </c>
      <c r="L19" s="238">
        <v>288865</v>
      </c>
      <c r="M19" s="82">
        <v>287903</v>
      </c>
      <c r="N19" s="82">
        <f t="shared" si="3"/>
        <v>962</v>
      </c>
      <c r="O19" s="82">
        <f t="shared" si="4"/>
        <v>96200</v>
      </c>
      <c r="P19" s="82">
        <f t="shared" si="5"/>
        <v>0.0962</v>
      </c>
      <c r="Q19" s="197"/>
    </row>
    <row r="20" spans="1:17" ht="18" customHeight="1">
      <c r="A20" s="207">
        <v>10</v>
      </c>
      <c r="B20" s="208" t="s">
        <v>217</v>
      </c>
      <c r="C20" s="209">
        <v>4865128</v>
      </c>
      <c r="D20" s="213" t="s">
        <v>13</v>
      </c>
      <c r="E20" s="335" t="s">
        <v>366</v>
      </c>
      <c r="F20" s="214">
        <v>100</v>
      </c>
      <c r="G20" s="139">
        <v>999805</v>
      </c>
      <c r="H20" s="82">
        <v>999958</v>
      </c>
      <c r="I20" s="82">
        <f t="shared" si="0"/>
        <v>-153</v>
      </c>
      <c r="J20" s="82">
        <f t="shared" si="1"/>
        <v>-15300</v>
      </c>
      <c r="K20" s="82">
        <f t="shared" si="2"/>
        <v>-0.0153</v>
      </c>
      <c r="L20" s="238">
        <v>195381</v>
      </c>
      <c r="M20" s="82">
        <v>194529</v>
      </c>
      <c r="N20" s="82">
        <f t="shared" si="3"/>
        <v>852</v>
      </c>
      <c r="O20" s="82">
        <f t="shared" si="4"/>
        <v>85200</v>
      </c>
      <c r="P20" s="82">
        <f t="shared" si="5"/>
        <v>0.0852</v>
      </c>
      <c r="Q20" s="197"/>
    </row>
    <row r="21" spans="1:17" ht="18" customHeight="1">
      <c r="A21" s="207">
        <v>11</v>
      </c>
      <c r="B21" s="208" t="s">
        <v>218</v>
      </c>
      <c r="C21" s="209">
        <v>4865129</v>
      </c>
      <c r="D21" s="210" t="s">
        <v>13</v>
      </c>
      <c r="E21" s="335" t="s">
        <v>366</v>
      </c>
      <c r="F21" s="214">
        <v>100</v>
      </c>
      <c r="G21" s="139">
        <v>42</v>
      </c>
      <c r="H21" s="82">
        <v>472</v>
      </c>
      <c r="I21" s="82">
        <f>G21-H21</f>
        <v>-430</v>
      </c>
      <c r="J21" s="82">
        <f t="shared" si="1"/>
        <v>-43000</v>
      </c>
      <c r="K21" s="82">
        <f t="shared" si="2"/>
        <v>-0.043</v>
      </c>
      <c r="L21" s="238">
        <v>123833</v>
      </c>
      <c r="M21" s="82">
        <v>123968</v>
      </c>
      <c r="N21" s="82">
        <f>L21-M21</f>
        <v>-135</v>
      </c>
      <c r="O21" s="82">
        <f t="shared" si="4"/>
        <v>-13500</v>
      </c>
      <c r="P21" s="82">
        <f t="shared" si="5"/>
        <v>-0.0135</v>
      </c>
      <c r="Q21" s="197"/>
    </row>
    <row r="22" spans="1:17" ht="18" customHeight="1">
      <c r="A22" s="207">
        <v>12</v>
      </c>
      <c r="B22" s="208" t="s">
        <v>219</v>
      </c>
      <c r="C22" s="209">
        <v>4865130</v>
      </c>
      <c r="D22" s="213" t="s">
        <v>13</v>
      </c>
      <c r="E22" s="335" t="s">
        <v>366</v>
      </c>
      <c r="F22" s="214">
        <v>100</v>
      </c>
      <c r="G22" s="139">
        <v>3167</v>
      </c>
      <c r="H22" s="82">
        <v>2350</v>
      </c>
      <c r="I22" s="82">
        <f t="shared" si="0"/>
        <v>817</v>
      </c>
      <c r="J22" s="82">
        <f t="shared" si="1"/>
        <v>81700</v>
      </c>
      <c r="K22" s="82">
        <f t="shared" si="2"/>
        <v>0.0817</v>
      </c>
      <c r="L22" s="238">
        <v>170004</v>
      </c>
      <c r="M22" s="82">
        <v>168458</v>
      </c>
      <c r="N22" s="82">
        <f t="shared" si="3"/>
        <v>1546</v>
      </c>
      <c r="O22" s="82">
        <f t="shared" si="4"/>
        <v>154600</v>
      </c>
      <c r="P22" s="82">
        <f t="shared" si="5"/>
        <v>0.1546</v>
      </c>
      <c r="Q22" s="197"/>
    </row>
    <row r="23" spans="1:17" ht="18" customHeight="1">
      <c r="A23" s="207">
        <v>13</v>
      </c>
      <c r="B23" s="208" t="s">
        <v>220</v>
      </c>
      <c r="C23" s="209">
        <v>4865131</v>
      </c>
      <c r="D23" s="213" t="s">
        <v>13</v>
      </c>
      <c r="E23" s="335" t="s">
        <v>366</v>
      </c>
      <c r="F23" s="214">
        <v>100</v>
      </c>
      <c r="G23" s="139">
        <v>3857</v>
      </c>
      <c r="H23" s="82">
        <v>2887</v>
      </c>
      <c r="I23" s="82">
        <f t="shared" si="0"/>
        <v>970</v>
      </c>
      <c r="J23" s="82">
        <f t="shared" si="1"/>
        <v>97000</v>
      </c>
      <c r="K23" s="82">
        <f t="shared" si="2"/>
        <v>0.097</v>
      </c>
      <c r="L23" s="238">
        <v>213892</v>
      </c>
      <c r="M23" s="82">
        <v>212983</v>
      </c>
      <c r="N23" s="82">
        <f t="shared" si="3"/>
        <v>909</v>
      </c>
      <c r="O23" s="82">
        <f t="shared" si="4"/>
        <v>90900</v>
      </c>
      <c r="P23" s="82">
        <f t="shared" si="5"/>
        <v>0.0909</v>
      </c>
      <c r="Q23" s="197"/>
    </row>
    <row r="24" spans="1:17" ht="18" customHeight="1">
      <c r="A24" s="207"/>
      <c r="B24" s="216" t="s">
        <v>221</v>
      </c>
      <c r="C24" s="209"/>
      <c r="D24" s="213"/>
      <c r="E24" s="335"/>
      <c r="F24" s="214"/>
      <c r="G24" s="139"/>
      <c r="H24" s="82"/>
      <c r="I24" s="82"/>
      <c r="J24" s="82"/>
      <c r="K24" s="82"/>
      <c r="L24" s="238"/>
      <c r="M24" s="82"/>
      <c r="N24" s="82"/>
      <c r="O24" s="82"/>
      <c r="P24" s="82"/>
      <c r="Q24" s="197"/>
    </row>
    <row r="25" spans="1:17" ht="18" customHeight="1">
      <c r="A25" s="207">
        <v>14</v>
      </c>
      <c r="B25" s="208" t="s">
        <v>222</v>
      </c>
      <c r="C25" s="209">
        <v>4865037</v>
      </c>
      <c r="D25" s="213" t="s">
        <v>13</v>
      </c>
      <c r="E25" s="335" t="s">
        <v>366</v>
      </c>
      <c r="F25" s="214">
        <v>1100</v>
      </c>
      <c r="G25" s="139">
        <v>0</v>
      </c>
      <c r="H25" s="570">
        <v>0</v>
      </c>
      <c r="I25" s="82">
        <f t="shared" si="0"/>
        <v>0</v>
      </c>
      <c r="J25" s="82">
        <f t="shared" si="1"/>
        <v>0</v>
      </c>
      <c r="K25" s="82">
        <f t="shared" si="2"/>
        <v>0</v>
      </c>
      <c r="L25" s="238">
        <v>44591</v>
      </c>
      <c r="M25" s="82">
        <v>43019</v>
      </c>
      <c r="N25" s="82">
        <f t="shared" si="3"/>
        <v>1572</v>
      </c>
      <c r="O25" s="82">
        <f t="shared" si="4"/>
        <v>1729200</v>
      </c>
      <c r="P25" s="82">
        <f t="shared" si="5"/>
        <v>1.7292</v>
      </c>
      <c r="Q25" s="197"/>
    </row>
    <row r="26" spans="1:17" ht="18" customHeight="1">
      <c r="A26" s="207">
        <v>15</v>
      </c>
      <c r="B26" s="208" t="s">
        <v>223</v>
      </c>
      <c r="C26" s="209">
        <v>4865038</v>
      </c>
      <c r="D26" s="213" t="s">
        <v>13</v>
      </c>
      <c r="E26" s="335" t="s">
        <v>366</v>
      </c>
      <c r="F26" s="214">
        <v>1000</v>
      </c>
      <c r="G26" s="139">
        <v>4925</v>
      </c>
      <c r="H26" s="82">
        <v>5143</v>
      </c>
      <c r="I26" s="82">
        <f t="shared" si="0"/>
        <v>-218</v>
      </c>
      <c r="J26" s="82">
        <f t="shared" si="1"/>
        <v>-218000</v>
      </c>
      <c r="K26" s="82">
        <f t="shared" si="2"/>
        <v>-0.218</v>
      </c>
      <c r="L26" s="238">
        <v>36033</v>
      </c>
      <c r="M26" s="82">
        <v>36028</v>
      </c>
      <c r="N26" s="82">
        <f t="shared" si="3"/>
        <v>5</v>
      </c>
      <c r="O26" s="82">
        <f t="shared" si="4"/>
        <v>5000</v>
      </c>
      <c r="P26" s="82">
        <f t="shared" si="5"/>
        <v>0.005</v>
      </c>
      <c r="Q26" s="197"/>
    </row>
    <row r="27" spans="1:17" ht="18" customHeight="1">
      <c r="A27" s="207">
        <v>16</v>
      </c>
      <c r="B27" s="208" t="s">
        <v>224</v>
      </c>
      <c r="C27" s="209">
        <v>4865039</v>
      </c>
      <c r="D27" s="213" t="s">
        <v>13</v>
      </c>
      <c r="E27" s="335" t="s">
        <v>366</v>
      </c>
      <c r="F27" s="214">
        <v>1100</v>
      </c>
      <c r="G27" s="139">
        <v>0</v>
      </c>
      <c r="H27" s="570">
        <v>0</v>
      </c>
      <c r="I27" s="82">
        <f t="shared" si="0"/>
        <v>0</v>
      </c>
      <c r="J27" s="82">
        <f t="shared" si="1"/>
        <v>0</v>
      </c>
      <c r="K27" s="82">
        <f t="shared" si="2"/>
        <v>0</v>
      </c>
      <c r="L27" s="238">
        <v>114097</v>
      </c>
      <c r="M27" s="82">
        <v>113170</v>
      </c>
      <c r="N27" s="82">
        <f t="shared" si="3"/>
        <v>927</v>
      </c>
      <c r="O27" s="82">
        <f t="shared" si="4"/>
        <v>1019700</v>
      </c>
      <c r="P27" s="82">
        <f t="shared" si="5"/>
        <v>1.0197</v>
      </c>
      <c r="Q27" s="197"/>
    </row>
    <row r="28" spans="1:17" ht="18" customHeight="1">
      <c r="A28" s="207">
        <v>17</v>
      </c>
      <c r="B28" s="211" t="s">
        <v>225</v>
      </c>
      <c r="C28" s="209">
        <v>4865040</v>
      </c>
      <c r="D28" s="213" t="s">
        <v>13</v>
      </c>
      <c r="E28" s="335" t="s">
        <v>366</v>
      </c>
      <c r="F28" s="214">
        <v>1000</v>
      </c>
      <c r="G28" s="139">
        <v>7620</v>
      </c>
      <c r="H28" s="82">
        <v>7509</v>
      </c>
      <c r="I28" s="82">
        <f t="shared" si="0"/>
        <v>111</v>
      </c>
      <c r="J28" s="82">
        <f t="shared" si="1"/>
        <v>111000</v>
      </c>
      <c r="K28" s="82">
        <f t="shared" si="2"/>
        <v>0.111</v>
      </c>
      <c r="L28" s="238">
        <v>48051</v>
      </c>
      <c r="M28" s="82">
        <v>48033</v>
      </c>
      <c r="N28" s="82">
        <f t="shared" si="3"/>
        <v>18</v>
      </c>
      <c r="O28" s="82">
        <f t="shared" si="4"/>
        <v>18000</v>
      </c>
      <c r="P28" s="82">
        <f t="shared" si="5"/>
        <v>0.018</v>
      </c>
      <c r="Q28" s="197"/>
    </row>
    <row r="29" spans="1:17" ht="18" customHeight="1">
      <c r="A29" s="207"/>
      <c r="B29" s="216"/>
      <c r="C29" s="209"/>
      <c r="D29" s="213"/>
      <c r="E29" s="335"/>
      <c r="F29" s="214"/>
      <c r="G29" s="139"/>
      <c r="H29" s="82"/>
      <c r="I29" s="82"/>
      <c r="J29" s="82"/>
      <c r="K29" s="96">
        <f>SUM(K25:K28)</f>
        <v>-0.107</v>
      </c>
      <c r="L29" s="238"/>
      <c r="M29" s="82"/>
      <c r="N29" s="82"/>
      <c r="O29" s="82"/>
      <c r="P29" s="96">
        <f>SUM(P25:P28)</f>
        <v>2.7718999999999996</v>
      </c>
      <c r="Q29" s="197"/>
    </row>
    <row r="30" spans="1:17" ht="18" customHeight="1">
      <c r="A30" s="207"/>
      <c r="B30" s="215" t="s">
        <v>126</v>
      </c>
      <c r="C30" s="209"/>
      <c r="D30" s="210"/>
      <c r="E30" s="335"/>
      <c r="F30" s="214"/>
      <c r="G30" s="139"/>
      <c r="H30" s="82"/>
      <c r="I30" s="82"/>
      <c r="J30" s="82"/>
      <c r="K30" s="82"/>
      <c r="L30" s="238"/>
      <c r="M30" s="82"/>
      <c r="N30" s="82"/>
      <c r="O30" s="82"/>
      <c r="P30" s="82"/>
      <c r="Q30" s="197"/>
    </row>
    <row r="31" spans="1:17" ht="18" customHeight="1">
      <c r="A31" s="207">
        <v>18</v>
      </c>
      <c r="B31" s="208" t="s">
        <v>194</v>
      </c>
      <c r="C31" s="209">
        <v>4865140</v>
      </c>
      <c r="D31" s="213" t="s">
        <v>13</v>
      </c>
      <c r="E31" s="335" t="s">
        <v>366</v>
      </c>
      <c r="F31" s="214">
        <v>100</v>
      </c>
      <c r="G31" s="139">
        <v>688567</v>
      </c>
      <c r="H31" s="82">
        <v>682705</v>
      </c>
      <c r="I31" s="82">
        <f t="shared" si="0"/>
        <v>5862</v>
      </c>
      <c r="J31" s="82">
        <f t="shared" si="1"/>
        <v>586200</v>
      </c>
      <c r="K31" s="82">
        <f t="shared" si="2"/>
        <v>0.5862</v>
      </c>
      <c r="L31" s="238">
        <v>43182</v>
      </c>
      <c r="M31" s="82">
        <v>43192</v>
      </c>
      <c r="N31" s="82">
        <f t="shared" si="3"/>
        <v>-10</v>
      </c>
      <c r="O31" s="82">
        <f t="shared" si="4"/>
        <v>-1000</v>
      </c>
      <c r="P31" s="82">
        <f t="shared" si="5"/>
        <v>-0.001</v>
      </c>
      <c r="Q31" s="197"/>
    </row>
    <row r="32" spans="1:17" ht="18" customHeight="1">
      <c r="A32" s="207">
        <v>19</v>
      </c>
      <c r="B32" s="208" t="s">
        <v>195</v>
      </c>
      <c r="C32" s="209">
        <v>4864852</v>
      </c>
      <c r="D32" s="213" t="s">
        <v>13</v>
      </c>
      <c r="E32" s="335" t="s">
        <v>366</v>
      </c>
      <c r="F32" s="214">
        <v>1000</v>
      </c>
      <c r="G32" s="139">
        <v>1602</v>
      </c>
      <c r="H32" s="82">
        <v>1416</v>
      </c>
      <c r="I32" s="82">
        <f>G32-H32</f>
        <v>186</v>
      </c>
      <c r="J32" s="82">
        <f t="shared" si="1"/>
        <v>186000</v>
      </c>
      <c r="K32" s="82">
        <f t="shared" si="2"/>
        <v>0.186</v>
      </c>
      <c r="L32" s="238">
        <v>775</v>
      </c>
      <c r="M32" s="82">
        <v>774</v>
      </c>
      <c r="N32" s="82">
        <f>L32-M32</f>
        <v>1</v>
      </c>
      <c r="O32" s="82">
        <f t="shared" si="4"/>
        <v>1000</v>
      </c>
      <c r="P32" s="82">
        <f t="shared" si="5"/>
        <v>0.001</v>
      </c>
      <c r="Q32" s="197"/>
    </row>
    <row r="33" spans="1:17" ht="18" customHeight="1">
      <c r="A33" s="207">
        <v>20</v>
      </c>
      <c r="B33" s="211" t="s">
        <v>196</v>
      </c>
      <c r="C33" s="209">
        <v>4865142</v>
      </c>
      <c r="D33" s="213" t="s">
        <v>13</v>
      </c>
      <c r="E33" s="335" t="s">
        <v>366</v>
      </c>
      <c r="F33" s="214">
        <v>100</v>
      </c>
      <c r="G33" s="139">
        <v>680483</v>
      </c>
      <c r="H33" s="82">
        <v>663074</v>
      </c>
      <c r="I33" s="82">
        <f>G33-H33</f>
        <v>17409</v>
      </c>
      <c r="J33" s="82">
        <f t="shared" si="1"/>
        <v>1740900</v>
      </c>
      <c r="K33" s="82">
        <f t="shared" si="2"/>
        <v>1.7409</v>
      </c>
      <c r="L33" s="238">
        <v>38217</v>
      </c>
      <c r="M33" s="82">
        <v>38217</v>
      </c>
      <c r="N33" s="82">
        <f>L33-M33</f>
        <v>0</v>
      </c>
      <c r="O33" s="82">
        <f t="shared" si="4"/>
        <v>0</v>
      </c>
      <c r="P33" s="82">
        <f t="shared" si="5"/>
        <v>0</v>
      </c>
      <c r="Q33" s="197"/>
    </row>
    <row r="34" spans="1:17" ht="18" customHeight="1">
      <c r="A34" s="207"/>
      <c r="B34" s="216" t="s">
        <v>200</v>
      </c>
      <c r="C34" s="209"/>
      <c r="D34" s="213"/>
      <c r="E34" s="335"/>
      <c r="F34" s="214"/>
      <c r="G34" s="139"/>
      <c r="H34" s="82"/>
      <c r="I34" s="82"/>
      <c r="J34" s="82"/>
      <c r="K34" s="82"/>
      <c r="L34" s="238"/>
      <c r="M34" s="82"/>
      <c r="N34" s="82"/>
      <c r="O34" s="82"/>
      <c r="P34" s="82"/>
      <c r="Q34" s="197"/>
    </row>
    <row r="35" spans="1:17" ht="18" customHeight="1">
      <c r="A35" s="207">
        <v>21</v>
      </c>
      <c r="B35" s="208" t="s">
        <v>386</v>
      </c>
      <c r="C35" s="209">
        <v>4865103</v>
      </c>
      <c r="D35" s="213" t="s">
        <v>13</v>
      </c>
      <c r="E35" s="210" t="s">
        <v>14</v>
      </c>
      <c r="F35" s="214">
        <v>100</v>
      </c>
      <c r="G35" s="139">
        <v>6842</v>
      </c>
      <c r="H35" s="82">
        <v>4130</v>
      </c>
      <c r="I35" s="82">
        <f>G35-H35</f>
        <v>2712</v>
      </c>
      <c r="J35" s="82">
        <f>$F35*I35</f>
        <v>271200</v>
      </c>
      <c r="K35" s="82">
        <f>J35/1000000</f>
        <v>0.2712</v>
      </c>
      <c r="L35" s="139">
        <v>2203</v>
      </c>
      <c r="M35" s="82">
        <v>2200</v>
      </c>
      <c r="N35" s="82">
        <f>L35-M35</f>
        <v>3</v>
      </c>
      <c r="O35" s="82">
        <f>$F35*N35</f>
        <v>300</v>
      </c>
      <c r="P35" s="82">
        <f>O35/1000000</f>
        <v>0.0003</v>
      </c>
      <c r="Q35" s="599"/>
    </row>
    <row r="36" spans="1:17" ht="18" customHeight="1">
      <c r="A36" s="207">
        <v>22</v>
      </c>
      <c r="B36" s="208" t="s">
        <v>227</v>
      </c>
      <c r="C36" s="209">
        <v>4865132</v>
      </c>
      <c r="D36" s="213" t="s">
        <v>13</v>
      </c>
      <c r="E36" s="335" t="s">
        <v>366</v>
      </c>
      <c r="F36" s="214">
        <v>100</v>
      </c>
      <c r="G36" s="139">
        <v>6648</v>
      </c>
      <c r="H36" s="82">
        <v>6726</v>
      </c>
      <c r="I36" s="82">
        <f t="shared" si="0"/>
        <v>-78</v>
      </c>
      <c r="J36" s="82">
        <f t="shared" si="1"/>
        <v>-7800</v>
      </c>
      <c r="K36" s="82">
        <f t="shared" si="2"/>
        <v>-0.0078</v>
      </c>
      <c r="L36" s="575">
        <v>605962</v>
      </c>
      <c r="M36" s="82">
        <v>607173</v>
      </c>
      <c r="N36" s="82">
        <f t="shared" si="3"/>
        <v>-1211</v>
      </c>
      <c r="O36" s="82">
        <f t="shared" si="4"/>
        <v>-121100</v>
      </c>
      <c r="P36" s="82">
        <f t="shared" si="5"/>
        <v>-0.1211</v>
      </c>
      <c r="Q36" s="197"/>
    </row>
    <row r="37" spans="1:17" ht="18" customHeight="1" thickBot="1">
      <c r="A37" s="218">
        <v>23</v>
      </c>
      <c r="B37" s="228" t="s">
        <v>228</v>
      </c>
      <c r="C37" s="220">
        <v>4864803</v>
      </c>
      <c r="D37" s="222" t="s">
        <v>13</v>
      </c>
      <c r="E37" s="219" t="s">
        <v>366</v>
      </c>
      <c r="F37" s="229">
        <v>100</v>
      </c>
      <c r="G37" s="573">
        <v>74751</v>
      </c>
      <c r="H37" s="574">
        <v>70584</v>
      </c>
      <c r="I37" s="92">
        <f>G37-H37</f>
        <v>4167</v>
      </c>
      <c r="J37" s="92">
        <f t="shared" si="1"/>
        <v>416700</v>
      </c>
      <c r="K37" s="92">
        <f t="shared" si="2"/>
        <v>0.4167</v>
      </c>
      <c r="L37" s="664">
        <v>153887</v>
      </c>
      <c r="M37" s="92">
        <v>153006</v>
      </c>
      <c r="N37" s="92">
        <f>L37-M37</f>
        <v>881</v>
      </c>
      <c r="O37" s="92">
        <f t="shared" si="4"/>
        <v>88100</v>
      </c>
      <c r="P37" s="92">
        <f t="shared" si="5"/>
        <v>0.0881</v>
      </c>
      <c r="Q37" s="198"/>
    </row>
    <row r="38" spans="1:17" ht="18" customHeight="1" thickTop="1">
      <c r="A38" s="206"/>
      <c r="B38" s="208"/>
      <c r="C38" s="209"/>
      <c r="D38" s="210"/>
      <c r="E38" s="335"/>
      <c r="F38" s="209"/>
      <c r="G38" s="233"/>
      <c r="H38" s="82"/>
      <c r="I38" s="82"/>
      <c r="J38" s="82"/>
      <c r="K38" s="82"/>
      <c r="L38" s="572"/>
      <c r="M38" s="82"/>
      <c r="N38" s="82"/>
      <c r="O38" s="82"/>
      <c r="P38" s="82"/>
      <c r="Q38" s="27"/>
    </row>
    <row r="39" spans="1:17" ht="21" customHeight="1" thickBot="1">
      <c r="A39" s="234"/>
      <c r="B39" s="583"/>
      <c r="C39" s="220"/>
      <c r="D39" s="222"/>
      <c r="E39" s="219"/>
      <c r="F39" s="220"/>
      <c r="G39" s="220"/>
      <c r="H39" s="92"/>
      <c r="I39" s="92"/>
      <c r="J39" s="92"/>
      <c r="K39" s="92"/>
      <c r="L39" s="92"/>
      <c r="M39" s="92"/>
      <c r="N39" s="92"/>
      <c r="O39" s="92"/>
      <c r="P39" s="92"/>
      <c r="Q39" s="237" t="str">
        <f>NDPL!Q1</f>
        <v>NOVEMBER 2010</v>
      </c>
    </row>
    <row r="40" spans="1:17" ht="21.75" customHeight="1" thickTop="1">
      <c r="A40" s="204"/>
      <c r="B40" s="587" t="s">
        <v>368</v>
      </c>
      <c r="C40" s="209"/>
      <c r="D40" s="210"/>
      <c r="E40" s="335"/>
      <c r="F40" s="209"/>
      <c r="G40" s="588"/>
      <c r="H40" s="82"/>
      <c r="I40" s="82"/>
      <c r="J40" s="82"/>
      <c r="K40" s="82"/>
      <c r="L40" s="588"/>
      <c r="M40" s="82"/>
      <c r="N40" s="82"/>
      <c r="O40" s="82"/>
      <c r="P40" s="589"/>
      <c r="Q40" s="590"/>
    </row>
    <row r="41" spans="1:17" ht="18" customHeight="1">
      <c r="A41" s="207"/>
      <c r="B41" s="215" t="s">
        <v>203</v>
      </c>
      <c r="C41" s="209"/>
      <c r="D41" s="210"/>
      <c r="E41" s="335"/>
      <c r="F41" s="214"/>
      <c r="G41" s="139"/>
      <c r="H41" s="82"/>
      <c r="I41" s="82"/>
      <c r="J41" s="82"/>
      <c r="K41" s="82"/>
      <c r="L41" s="238"/>
      <c r="M41" s="82"/>
      <c r="N41" s="82"/>
      <c r="O41" s="82"/>
      <c r="P41" s="82"/>
      <c r="Q41" s="197"/>
    </row>
    <row r="42" spans="1:17" ht="25.5">
      <c r="A42" s="207">
        <v>24</v>
      </c>
      <c r="B42" s="217" t="s">
        <v>229</v>
      </c>
      <c r="C42" s="209">
        <v>4865133</v>
      </c>
      <c r="D42" s="213" t="s">
        <v>13</v>
      </c>
      <c r="E42" s="335" t="s">
        <v>366</v>
      </c>
      <c r="F42" s="214">
        <v>-100</v>
      </c>
      <c r="G42" s="139">
        <v>145612</v>
      </c>
      <c r="H42" s="82">
        <v>145709</v>
      </c>
      <c r="I42" s="82">
        <f t="shared" si="0"/>
        <v>-97</v>
      </c>
      <c r="J42" s="82">
        <f t="shared" si="1"/>
        <v>9700</v>
      </c>
      <c r="K42" s="82">
        <f t="shared" si="2"/>
        <v>0.0097</v>
      </c>
      <c r="L42" s="575">
        <v>24262</v>
      </c>
      <c r="M42" s="82">
        <v>24263</v>
      </c>
      <c r="N42" s="82">
        <f t="shared" si="3"/>
        <v>-1</v>
      </c>
      <c r="O42" s="82">
        <f t="shared" si="4"/>
        <v>100</v>
      </c>
      <c r="P42" s="82">
        <f t="shared" si="5"/>
        <v>0.0001</v>
      </c>
      <c r="Q42" s="197"/>
    </row>
    <row r="43" spans="1:17" ht="18" customHeight="1">
      <c r="A43" s="207"/>
      <c r="B43" s="215" t="s">
        <v>205</v>
      </c>
      <c r="C43" s="209"/>
      <c r="D43" s="213"/>
      <c r="E43" s="335"/>
      <c r="F43" s="214"/>
      <c r="G43" s="139"/>
      <c r="H43" s="82"/>
      <c r="I43" s="82"/>
      <c r="J43" s="82"/>
      <c r="K43" s="82"/>
      <c r="L43" s="238"/>
      <c r="M43" s="82"/>
      <c r="N43" s="82"/>
      <c r="O43" s="82"/>
      <c r="P43" s="82"/>
      <c r="Q43" s="197"/>
    </row>
    <row r="44" spans="1:17" ht="18" customHeight="1">
      <c r="A44" s="207">
        <v>25</v>
      </c>
      <c r="B44" s="208" t="s">
        <v>189</v>
      </c>
      <c r="C44" s="209">
        <v>4865076</v>
      </c>
      <c r="D44" s="213" t="s">
        <v>13</v>
      </c>
      <c r="E44" s="335" t="s">
        <v>366</v>
      </c>
      <c r="F44" s="214">
        <v>100</v>
      </c>
      <c r="G44" s="139">
        <v>753</v>
      </c>
      <c r="H44" s="82">
        <v>811</v>
      </c>
      <c r="I44" s="82">
        <f t="shared" si="0"/>
        <v>-58</v>
      </c>
      <c r="J44" s="82">
        <f t="shared" si="1"/>
        <v>-5800</v>
      </c>
      <c r="K44" s="82">
        <f t="shared" si="2"/>
        <v>-0.0058</v>
      </c>
      <c r="L44" s="575">
        <v>11132</v>
      </c>
      <c r="M44" s="82">
        <v>11115</v>
      </c>
      <c r="N44" s="82">
        <f t="shared" si="3"/>
        <v>17</v>
      </c>
      <c r="O44" s="82">
        <f t="shared" si="4"/>
        <v>1700</v>
      </c>
      <c r="P44" s="82">
        <f t="shared" si="5"/>
        <v>0.0017</v>
      </c>
      <c r="Q44" s="197"/>
    </row>
    <row r="45" spans="1:17" ht="18" customHeight="1">
      <c r="A45" s="207">
        <v>26</v>
      </c>
      <c r="B45" s="211" t="s">
        <v>206</v>
      </c>
      <c r="C45" s="209">
        <v>4865077</v>
      </c>
      <c r="D45" s="213" t="s">
        <v>13</v>
      </c>
      <c r="E45" s="335" t="s">
        <v>366</v>
      </c>
      <c r="F45" s="214">
        <v>100</v>
      </c>
      <c r="G45" s="139"/>
      <c r="H45" s="82"/>
      <c r="I45" s="82">
        <f t="shared" si="0"/>
        <v>0</v>
      </c>
      <c r="J45" s="82">
        <f t="shared" si="1"/>
        <v>0</v>
      </c>
      <c r="K45" s="82">
        <f t="shared" si="2"/>
        <v>0</v>
      </c>
      <c r="L45" s="575"/>
      <c r="M45" s="82"/>
      <c r="N45" s="82">
        <f t="shared" si="3"/>
        <v>0</v>
      </c>
      <c r="O45" s="82">
        <f t="shared" si="4"/>
        <v>0</v>
      </c>
      <c r="P45" s="82">
        <f t="shared" si="5"/>
        <v>0</v>
      </c>
      <c r="Q45" s="197"/>
    </row>
    <row r="46" spans="1:17" ht="18" customHeight="1">
      <c r="A46" s="207"/>
      <c r="B46" s="215" t="s">
        <v>179</v>
      </c>
      <c r="C46" s="209"/>
      <c r="D46" s="213"/>
      <c r="E46" s="335"/>
      <c r="F46" s="214"/>
      <c r="G46" s="139"/>
      <c r="H46" s="82"/>
      <c r="I46" s="82"/>
      <c r="J46" s="82"/>
      <c r="K46" s="82"/>
      <c r="L46" s="238"/>
      <c r="M46" s="82"/>
      <c r="N46" s="82"/>
      <c r="O46" s="82"/>
      <c r="P46" s="82"/>
      <c r="Q46" s="197"/>
    </row>
    <row r="47" spans="1:17" ht="18" customHeight="1">
      <c r="A47" s="207">
        <v>27</v>
      </c>
      <c r="B47" s="208" t="s">
        <v>197</v>
      </c>
      <c r="C47" s="209">
        <v>4865093</v>
      </c>
      <c r="D47" s="213" t="s">
        <v>13</v>
      </c>
      <c r="E47" s="335" t="s">
        <v>366</v>
      </c>
      <c r="F47" s="214">
        <v>100</v>
      </c>
      <c r="G47" s="139">
        <v>5846</v>
      </c>
      <c r="H47" s="82">
        <v>4579</v>
      </c>
      <c r="I47" s="82">
        <f t="shared" si="0"/>
        <v>1267</v>
      </c>
      <c r="J47" s="82">
        <f t="shared" si="1"/>
        <v>126700</v>
      </c>
      <c r="K47" s="82">
        <f t="shared" si="2"/>
        <v>0.1267</v>
      </c>
      <c r="L47" s="575">
        <v>48496</v>
      </c>
      <c r="M47" s="82">
        <v>48461</v>
      </c>
      <c r="N47" s="82">
        <f t="shared" si="3"/>
        <v>35</v>
      </c>
      <c r="O47" s="82">
        <f t="shared" si="4"/>
        <v>3500</v>
      </c>
      <c r="P47" s="82">
        <f t="shared" si="5"/>
        <v>0.0035</v>
      </c>
      <c r="Q47" s="197"/>
    </row>
    <row r="48" spans="1:17" ht="18" customHeight="1">
      <c r="A48" s="207">
        <v>28</v>
      </c>
      <c r="B48" s="211" t="s">
        <v>198</v>
      </c>
      <c r="C48" s="209">
        <v>4865094</v>
      </c>
      <c r="D48" s="213" t="s">
        <v>13</v>
      </c>
      <c r="E48" s="335" t="s">
        <v>366</v>
      </c>
      <c r="F48" s="214">
        <v>100</v>
      </c>
      <c r="G48" s="139">
        <v>7823</v>
      </c>
      <c r="H48" s="82">
        <v>6997</v>
      </c>
      <c r="I48" s="82">
        <f>G48-H48</f>
        <v>826</v>
      </c>
      <c r="J48" s="82">
        <f t="shared" si="1"/>
        <v>82600</v>
      </c>
      <c r="K48" s="82">
        <f t="shared" si="2"/>
        <v>0.0826</v>
      </c>
      <c r="L48" s="575">
        <v>46817</v>
      </c>
      <c r="M48" s="82">
        <v>46373</v>
      </c>
      <c r="N48" s="82">
        <f>L48-M48</f>
        <v>444</v>
      </c>
      <c r="O48" s="82">
        <f t="shared" si="4"/>
        <v>44400</v>
      </c>
      <c r="P48" s="82">
        <f t="shared" si="5"/>
        <v>0.0444</v>
      </c>
      <c r="Q48" s="197"/>
    </row>
    <row r="49" spans="1:17" ht="25.5">
      <c r="A49" s="207">
        <v>29</v>
      </c>
      <c r="B49" s="217" t="s">
        <v>226</v>
      </c>
      <c r="C49" s="209">
        <v>4865144</v>
      </c>
      <c r="D49" s="213" t="s">
        <v>13</v>
      </c>
      <c r="E49" s="335" t="s">
        <v>366</v>
      </c>
      <c r="F49" s="214">
        <v>100</v>
      </c>
      <c r="G49" s="139">
        <v>30737</v>
      </c>
      <c r="H49" s="82">
        <v>29445</v>
      </c>
      <c r="I49" s="82">
        <f t="shared" si="0"/>
        <v>1292</v>
      </c>
      <c r="J49" s="82">
        <f t="shared" si="1"/>
        <v>129200</v>
      </c>
      <c r="K49" s="82">
        <f t="shared" si="2"/>
        <v>0.1292</v>
      </c>
      <c r="L49" s="575">
        <v>100671</v>
      </c>
      <c r="M49" s="82">
        <v>100649</v>
      </c>
      <c r="N49" s="82">
        <f t="shared" si="3"/>
        <v>22</v>
      </c>
      <c r="O49" s="82">
        <f t="shared" si="4"/>
        <v>2200</v>
      </c>
      <c r="P49" s="82">
        <f t="shared" si="5"/>
        <v>0.0022</v>
      </c>
      <c r="Q49" s="197"/>
    </row>
    <row r="50" spans="1:17" ht="18" customHeight="1">
      <c r="A50" s="207"/>
      <c r="B50" s="215" t="s">
        <v>189</v>
      </c>
      <c r="C50" s="209"/>
      <c r="D50" s="213"/>
      <c r="E50" s="210"/>
      <c r="F50" s="214"/>
      <c r="G50" s="139"/>
      <c r="H50" s="82"/>
      <c r="I50" s="82"/>
      <c r="J50" s="82"/>
      <c r="K50" s="82"/>
      <c r="L50" s="238"/>
      <c r="M50" s="82"/>
      <c r="N50" s="82"/>
      <c r="O50" s="82"/>
      <c r="P50" s="82"/>
      <c r="Q50" s="197"/>
    </row>
    <row r="51" spans="1:17" ht="18" customHeight="1">
      <c r="A51" s="207">
        <v>30</v>
      </c>
      <c r="B51" s="208" t="s">
        <v>190</v>
      </c>
      <c r="C51" s="209">
        <v>4865143</v>
      </c>
      <c r="D51" s="213" t="s">
        <v>13</v>
      </c>
      <c r="E51" s="210" t="s">
        <v>14</v>
      </c>
      <c r="F51" s="214">
        <v>-100</v>
      </c>
      <c r="G51" s="139">
        <v>990769</v>
      </c>
      <c r="H51" s="82">
        <v>991701</v>
      </c>
      <c r="I51" s="82">
        <f t="shared" si="0"/>
        <v>-932</v>
      </c>
      <c r="J51" s="82">
        <f t="shared" si="1"/>
        <v>93200</v>
      </c>
      <c r="K51" s="82">
        <f t="shared" si="2"/>
        <v>0.0932</v>
      </c>
      <c r="L51" s="238">
        <v>859514</v>
      </c>
      <c r="M51" s="82">
        <v>859638</v>
      </c>
      <c r="N51" s="82">
        <f t="shared" si="3"/>
        <v>-124</v>
      </c>
      <c r="O51" s="82">
        <f t="shared" si="4"/>
        <v>12400</v>
      </c>
      <c r="P51" s="82">
        <f t="shared" si="5"/>
        <v>0.0124</v>
      </c>
      <c r="Q51" s="197"/>
    </row>
    <row r="52" spans="1:23" ht="18" customHeight="1" thickBot="1">
      <c r="A52" s="218"/>
      <c r="B52" s="219"/>
      <c r="C52" s="220"/>
      <c r="D52" s="221"/>
      <c r="E52" s="222"/>
      <c r="F52" s="223"/>
      <c r="G52" s="224"/>
      <c r="H52" s="225"/>
      <c r="I52" s="226"/>
      <c r="J52" s="226"/>
      <c r="K52" s="226"/>
      <c r="L52" s="227"/>
      <c r="M52" s="225"/>
      <c r="N52" s="226"/>
      <c r="O52" s="226"/>
      <c r="P52" s="226"/>
      <c r="Q52" s="231"/>
      <c r="R52" s="99"/>
      <c r="S52" s="99"/>
      <c r="T52" s="99"/>
      <c r="U52" s="99"/>
      <c r="V52" s="99"/>
      <c r="W52" s="99"/>
    </row>
    <row r="53" spans="1:23" ht="15.75" customHeight="1" thickTop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9"/>
      <c r="R53" s="99"/>
      <c r="S53" s="99"/>
      <c r="T53" s="99"/>
      <c r="U53" s="99"/>
      <c r="V53" s="99"/>
      <c r="W53" s="99"/>
    </row>
    <row r="54" spans="1:23" ht="24" thickBot="1">
      <c r="A54" s="567" t="s">
        <v>387</v>
      </c>
      <c r="G54" s="21"/>
      <c r="H54" s="21"/>
      <c r="I54" s="58" t="s">
        <v>8</v>
      </c>
      <c r="J54" s="21"/>
      <c r="K54" s="21"/>
      <c r="L54" s="21"/>
      <c r="M54" s="21"/>
      <c r="N54" s="58" t="s">
        <v>7</v>
      </c>
      <c r="O54" s="21"/>
      <c r="P54" s="21"/>
      <c r="R54" s="99"/>
      <c r="S54" s="99"/>
      <c r="T54" s="99"/>
      <c r="U54" s="99"/>
      <c r="V54" s="99"/>
      <c r="W54" s="99"/>
    </row>
    <row r="55" spans="1:23" ht="39.75" thickBot="1" thickTop="1">
      <c r="A55" s="43" t="s">
        <v>9</v>
      </c>
      <c r="B55" s="40" t="s">
        <v>10</v>
      </c>
      <c r="C55" s="41" t="s">
        <v>1</v>
      </c>
      <c r="D55" s="41" t="s">
        <v>2</v>
      </c>
      <c r="E55" s="41" t="s">
        <v>3</v>
      </c>
      <c r="F55" s="41" t="s">
        <v>11</v>
      </c>
      <c r="G55" s="43" t="str">
        <f>G5</f>
        <v>FINAL READING 01/12/10</v>
      </c>
      <c r="H55" s="41" t="str">
        <f>H5</f>
        <v>INTIAL READING 01/11/10</v>
      </c>
      <c r="I55" s="41" t="s">
        <v>4</v>
      </c>
      <c r="J55" s="41" t="s">
        <v>5</v>
      </c>
      <c r="K55" s="41" t="s">
        <v>6</v>
      </c>
      <c r="L55" s="43" t="str">
        <f>G55</f>
        <v>FINAL READING 01/12/10</v>
      </c>
      <c r="M55" s="41" t="str">
        <f>H55</f>
        <v>INTIAL READING 01/11/10</v>
      </c>
      <c r="N55" s="41" t="s">
        <v>4</v>
      </c>
      <c r="O55" s="41" t="s">
        <v>5</v>
      </c>
      <c r="P55" s="41" t="s">
        <v>6</v>
      </c>
      <c r="Q55" s="232" t="s">
        <v>329</v>
      </c>
      <c r="R55" s="99"/>
      <c r="S55" s="99"/>
      <c r="T55" s="99"/>
      <c r="U55" s="99"/>
      <c r="V55" s="99"/>
      <c r="W55" s="99"/>
    </row>
    <row r="56" spans="1:23" ht="15.75" customHeight="1" thickTop="1">
      <c r="A56" s="591"/>
      <c r="B56" s="592"/>
      <c r="C56" s="592"/>
      <c r="D56" s="592"/>
      <c r="E56" s="592"/>
      <c r="F56" s="595"/>
      <c r="G56" s="592"/>
      <c r="H56" s="592"/>
      <c r="I56" s="592"/>
      <c r="J56" s="592"/>
      <c r="K56" s="595"/>
      <c r="L56" s="592"/>
      <c r="M56" s="592"/>
      <c r="N56" s="592"/>
      <c r="O56" s="592"/>
      <c r="P56" s="592"/>
      <c r="Q56" s="598"/>
      <c r="R56" s="99"/>
      <c r="S56" s="99"/>
      <c r="T56" s="99"/>
      <c r="U56" s="99"/>
      <c r="V56" s="99"/>
      <c r="W56" s="99"/>
    </row>
    <row r="57" spans="1:23" ht="15.75" customHeight="1">
      <c r="A57" s="593"/>
      <c r="B57" s="424" t="s">
        <v>383</v>
      </c>
      <c r="C57" s="464"/>
      <c r="D57" s="497"/>
      <c r="E57" s="453"/>
      <c r="F57" s="214"/>
      <c r="G57" s="594"/>
      <c r="H57" s="594"/>
      <c r="I57" s="594"/>
      <c r="J57" s="594"/>
      <c r="K57" s="594"/>
      <c r="L57" s="593"/>
      <c r="M57" s="594"/>
      <c r="N57" s="594"/>
      <c r="O57" s="594"/>
      <c r="P57" s="594"/>
      <c r="Q57" s="599"/>
      <c r="R57" s="99"/>
      <c r="S57" s="99"/>
      <c r="T57" s="99"/>
      <c r="U57" s="99"/>
      <c r="V57" s="99"/>
      <c r="W57" s="99"/>
    </row>
    <row r="58" spans="1:23" ht="15.75" customHeight="1">
      <c r="A58" s="597">
        <v>1</v>
      </c>
      <c r="B58" s="208" t="s">
        <v>384</v>
      </c>
      <c r="C58" s="209">
        <v>4902586</v>
      </c>
      <c r="D58" s="497" t="s">
        <v>13</v>
      </c>
      <c r="E58" s="453" t="s">
        <v>366</v>
      </c>
      <c r="F58" s="214">
        <v>-100</v>
      </c>
      <c r="G58" s="476">
        <v>999486</v>
      </c>
      <c r="H58" s="477">
        <v>999806</v>
      </c>
      <c r="I58" s="82">
        <f>G58-H58</f>
        <v>-320</v>
      </c>
      <c r="J58" s="82">
        <f>$F58*I58</f>
        <v>32000</v>
      </c>
      <c r="K58" s="82">
        <f>J58/1000000</f>
        <v>0.032</v>
      </c>
      <c r="L58" s="476">
        <v>1067</v>
      </c>
      <c r="M58" s="477">
        <v>1076</v>
      </c>
      <c r="N58" s="82">
        <f>L58-M58</f>
        <v>-9</v>
      </c>
      <c r="O58" s="82">
        <f>$F58*N58</f>
        <v>900</v>
      </c>
      <c r="P58" s="82">
        <f>O58/1000000</f>
        <v>0.0009</v>
      </c>
      <c r="Q58" s="599" t="s">
        <v>393</v>
      </c>
      <c r="R58" s="99"/>
      <c r="S58" s="99"/>
      <c r="T58" s="99"/>
      <c r="U58" s="99"/>
      <c r="V58" s="99"/>
      <c r="W58" s="99"/>
    </row>
    <row r="59" spans="1:23" ht="15.75" customHeight="1">
      <c r="A59" s="597">
        <v>2</v>
      </c>
      <c r="B59" s="208" t="s">
        <v>385</v>
      </c>
      <c r="C59" s="209">
        <v>4902587</v>
      </c>
      <c r="D59" s="497" t="s">
        <v>13</v>
      </c>
      <c r="E59" s="453" t="s">
        <v>366</v>
      </c>
      <c r="F59" s="214">
        <v>-100</v>
      </c>
      <c r="G59" s="476">
        <v>1447</v>
      </c>
      <c r="H59" s="477">
        <v>550</v>
      </c>
      <c r="I59" s="82">
        <f>G59-H59</f>
        <v>897</v>
      </c>
      <c r="J59" s="82">
        <f>$F59*I59</f>
        <v>-89700</v>
      </c>
      <c r="K59" s="82">
        <f>J59/1000000</f>
        <v>-0.0897</v>
      </c>
      <c r="L59" s="476">
        <v>2567</v>
      </c>
      <c r="M59" s="477">
        <v>2500</v>
      </c>
      <c r="N59" s="82">
        <f>L59-M59</f>
        <v>67</v>
      </c>
      <c r="O59" s="82">
        <f>$F59*N59</f>
        <v>-6700</v>
      </c>
      <c r="P59" s="82">
        <f>O59/1000000</f>
        <v>-0.0067</v>
      </c>
      <c r="Q59" s="599"/>
      <c r="R59" s="99"/>
      <c r="S59" s="99"/>
      <c r="T59" s="99"/>
      <c r="U59" s="99"/>
      <c r="V59" s="99"/>
      <c r="W59" s="99"/>
    </row>
    <row r="60" spans="1:23" ht="15.75" customHeight="1" thickBot="1">
      <c r="A60" s="227"/>
      <c r="B60" s="225"/>
      <c r="C60" s="225"/>
      <c r="D60" s="225"/>
      <c r="E60" s="225"/>
      <c r="F60" s="596"/>
      <c r="G60" s="225"/>
      <c r="H60" s="225"/>
      <c r="I60" s="225"/>
      <c r="J60" s="225"/>
      <c r="K60" s="596"/>
      <c r="L60" s="225"/>
      <c r="M60" s="225"/>
      <c r="N60" s="225"/>
      <c r="O60" s="225"/>
      <c r="P60" s="225"/>
      <c r="Q60" s="231"/>
      <c r="R60" s="99"/>
      <c r="S60" s="99"/>
      <c r="T60" s="99"/>
      <c r="U60" s="99"/>
      <c r="V60" s="99"/>
      <c r="W60" s="99"/>
    </row>
    <row r="61" spans="1:23" ht="15.75" customHeight="1" thickTop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9"/>
      <c r="R61" s="99"/>
      <c r="S61" s="99"/>
      <c r="T61" s="99"/>
      <c r="U61" s="99"/>
      <c r="V61" s="99"/>
      <c r="W61" s="99"/>
    </row>
    <row r="62" spans="1:23" ht="15.7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9"/>
      <c r="R62" s="99"/>
      <c r="S62" s="99"/>
      <c r="T62" s="99"/>
      <c r="U62" s="99"/>
      <c r="V62" s="99"/>
      <c r="W62" s="99"/>
    </row>
    <row r="63" spans="1:16" ht="25.5" customHeight="1">
      <c r="A63" s="230" t="s">
        <v>358</v>
      </c>
      <c r="B63" s="94"/>
      <c r="C63" s="95"/>
      <c r="D63" s="94"/>
      <c r="E63" s="94"/>
      <c r="F63" s="94"/>
      <c r="G63" s="94"/>
      <c r="H63" s="94"/>
      <c r="I63" s="94"/>
      <c r="J63" s="94"/>
      <c r="K63" s="105">
        <f>SUM(K9:K52)+SUM(K58:K60)-K29</f>
        <v>5.251500000000001</v>
      </c>
      <c r="L63" s="94"/>
      <c r="M63" s="94"/>
      <c r="N63" s="94"/>
      <c r="O63" s="94"/>
      <c r="P63" s="105">
        <f>SUM(P9:P52)+SUM(P58:P60)-P29</f>
        <v>3.6376</v>
      </c>
    </row>
    <row r="64" spans="1:16" ht="12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1:16" ht="9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</row>
    <row r="66" spans="1:16" ht="12.75" hidden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1:16" ht="23.25" customHeight="1" thickBot="1">
      <c r="A67" s="94"/>
      <c r="B67" s="94"/>
      <c r="C67" s="320"/>
      <c r="D67" s="94"/>
      <c r="E67" s="94"/>
      <c r="F67" s="94"/>
      <c r="G67" s="94"/>
      <c r="H67" s="94"/>
      <c r="I67" s="94"/>
      <c r="J67" s="323"/>
      <c r="K67" s="340" t="s">
        <v>359</v>
      </c>
      <c r="L67" s="94"/>
      <c r="M67" s="94"/>
      <c r="N67" s="94"/>
      <c r="O67" s="94"/>
      <c r="P67" s="340" t="s">
        <v>360</v>
      </c>
    </row>
    <row r="68" spans="1:17" ht="20.25">
      <c r="A68" s="317"/>
      <c r="B68" s="318"/>
      <c r="C68" s="230"/>
      <c r="D68" s="59"/>
      <c r="E68" s="59"/>
      <c r="F68" s="59"/>
      <c r="G68" s="59"/>
      <c r="H68" s="59"/>
      <c r="I68" s="59"/>
      <c r="J68" s="319"/>
      <c r="K68" s="318"/>
      <c r="L68" s="318"/>
      <c r="M68" s="318"/>
      <c r="N68" s="318"/>
      <c r="O68" s="318"/>
      <c r="P68" s="318"/>
      <c r="Q68" s="60"/>
    </row>
    <row r="69" spans="1:17" ht="20.25">
      <c r="A69" s="322"/>
      <c r="B69" s="230" t="s">
        <v>356</v>
      </c>
      <c r="C69" s="230"/>
      <c r="D69" s="312"/>
      <c r="E69" s="312"/>
      <c r="F69" s="312"/>
      <c r="G69" s="312"/>
      <c r="H69" s="312"/>
      <c r="I69" s="312"/>
      <c r="J69" s="312"/>
      <c r="K69" s="321">
        <f>K63</f>
        <v>5.251500000000001</v>
      </c>
      <c r="L69" s="81"/>
      <c r="M69" s="81"/>
      <c r="N69" s="81"/>
      <c r="O69" s="81"/>
      <c r="P69" s="321">
        <f>P63</f>
        <v>3.6376</v>
      </c>
      <c r="Q69" s="61"/>
    </row>
    <row r="70" spans="1:17" ht="20.25">
      <c r="A70" s="322"/>
      <c r="B70" s="230"/>
      <c r="C70" s="230"/>
      <c r="D70" s="312"/>
      <c r="E70" s="312"/>
      <c r="F70" s="312"/>
      <c r="G70" s="312"/>
      <c r="H70" s="312"/>
      <c r="I70" s="314"/>
      <c r="J70" s="140"/>
      <c r="K70" s="81"/>
      <c r="L70" s="81"/>
      <c r="M70" s="81"/>
      <c r="N70" s="81"/>
      <c r="O70" s="81"/>
      <c r="P70" s="81"/>
      <c r="Q70" s="61"/>
    </row>
    <row r="71" spans="1:17" ht="20.25">
      <c r="A71" s="322"/>
      <c r="B71" s="230" t="s">
        <v>349</v>
      </c>
      <c r="C71" s="230"/>
      <c r="D71" s="312"/>
      <c r="E71" s="312"/>
      <c r="F71" s="312"/>
      <c r="G71" s="312"/>
      <c r="H71" s="312"/>
      <c r="I71" s="312"/>
      <c r="J71" s="312"/>
      <c r="K71" s="672">
        <f>-'STEPPED UP GENCO'!K49</f>
        <v>-0.09809509500000001</v>
      </c>
      <c r="L71" s="321"/>
      <c r="M71" s="321"/>
      <c r="N71" s="321"/>
      <c r="O71" s="321"/>
      <c r="P71" s="672">
        <f>-'STEPPED UP GENCO'!P49</f>
        <v>-0.24853144499999996</v>
      </c>
      <c r="Q71" s="61"/>
    </row>
    <row r="72" spans="1:17" ht="20.25">
      <c r="A72" s="322"/>
      <c r="B72" s="230"/>
      <c r="C72" s="230"/>
      <c r="D72" s="315"/>
      <c r="E72" s="315"/>
      <c r="F72" s="315"/>
      <c r="G72" s="315"/>
      <c r="H72" s="315"/>
      <c r="I72" s="316"/>
      <c r="J72" s="311"/>
      <c r="K72" s="21"/>
      <c r="L72" s="21"/>
      <c r="M72" s="21"/>
      <c r="N72" s="21"/>
      <c r="O72" s="21"/>
      <c r="P72" s="21"/>
      <c r="Q72" s="61"/>
    </row>
    <row r="73" spans="1:17" ht="20.25">
      <c r="A73" s="322"/>
      <c r="B73" s="230" t="s">
        <v>357</v>
      </c>
      <c r="C73" s="230"/>
      <c r="D73" s="21"/>
      <c r="E73" s="21"/>
      <c r="F73" s="21"/>
      <c r="G73" s="21"/>
      <c r="H73" s="21"/>
      <c r="I73" s="21"/>
      <c r="J73" s="21"/>
      <c r="K73" s="325">
        <f>SUM(K69:K72)</f>
        <v>5.153404905000001</v>
      </c>
      <c r="L73" s="21"/>
      <c r="M73" s="21"/>
      <c r="N73" s="21"/>
      <c r="O73" s="21"/>
      <c r="P73" s="543">
        <f>SUM(P69:P72)</f>
        <v>3.389068555</v>
      </c>
      <c r="Q73" s="61"/>
    </row>
    <row r="74" spans="1:17" ht="20.25">
      <c r="A74" s="299"/>
      <c r="B74" s="21"/>
      <c r="C74" s="230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1"/>
    </row>
    <row r="75" spans="1:17" ht="13.5" thickBot="1">
      <c r="A75" s="300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20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65" zoomScaleNormal="70" zoomScaleSheetLayoutView="65" zoomScalePageLayoutView="0" workbookViewId="0" topLeftCell="F1">
      <selection activeCell="N50" sqref="N50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8.140625" style="0" customWidth="1"/>
    <col min="8" max="8" width="18.28125" style="0" customWidth="1"/>
    <col min="9" max="9" width="15.00390625" style="0" customWidth="1"/>
    <col min="10" max="10" width="13.421875" style="0" customWidth="1"/>
    <col min="11" max="11" width="16.57421875" style="0" customWidth="1"/>
    <col min="12" max="12" width="17.140625" style="0" customWidth="1"/>
    <col min="13" max="13" width="17.28125" style="0" customWidth="1"/>
    <col min="14" max="14" width="17.851562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256</v>
      </c>
    </row>
    <row r="2" spans="1:17" ht="23.25" customHeight="1">
      <c r="A2" s="2" t="s">
        <v>257</v>
      </c>
      <c r="P2" s="371" t="str">
        <f>NDPL!Q1</f>
        <v>NOVEMBER 2010</v>
      </c>
      <c r="Q2" s="371"/>
    </row>
    <row r="3" ht="23.25">
      <c r="A3" s="242" t="s">
        <v>232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01/12/10</v>
      </c>
      <c r="H5" s="41" t="str">
        <f>NDPL!H5</f>
        <v>INTIAL READING 01/11/10</v>
      </c>
      <c r="I5" s="41" t="s">
        <v>4</v>
      </c>
      <c r="J5" s="41" t="s">
        <v>5</v>
      </c>
      <c r="K5" s="41" t="s">
        <v>6</v>
      </c>
      <c r="L5" s="43" t="str">
        <f>NDPL!G5</f>
        <v>FINAL READING 01/12/10</v>
      </c>
      <c r="M5" s="41" t="str">
        <f>NDPL!H5</f>
        <v>INTIAL READING 01/11/10</v>
      </c>
      <c r="N5" s="41" t="s">
        <v>4</v>
      </c>
      <c r="O5" s="41" t="s">
        <v>5</v>
      </c>
      <c r="P5" s="41" t="s">
        <v>6</v>
      </c>
      <c r="Q5" s="232" t="s">
        <v>329</v>
      </c>
    </row>
    <row r="6" ht="14.25" thickBot="1" thickTop="1"/>
    <row r="7" spans="1:17" ht="24" customHeight="1" thickTop="1">
      <c r="A7" s="660" t="s">
        <v>250</v>
      </c>
      <c r="B7" s="71"/>
      <c r="C7" s="72"/>
      <c r="D7" s="72"/>
      <c r="E7" s="72"/>
      <c r="F7" s="72"/>
      <c r="G7" s="75"/>
      <c r="H7" s="74"/>
      <c r="I7" s="74"/>
      <c r="J7" s="74"/>
      <c r="K7" s="74"/>
      <c r="L7" s="634"/>
      <c r="M7" s="572"/>
      <c r="N7" s="74"/>
      <c r="O7" s="74"/>
      <c r="P7" s="76"/>
      <c r="Q7" s="196"/>
    </row>
    <row r="8" spans="1:17" ht="24" customHeight="1">
      <c r="A8" s="350" t="s">
        <v>233</v>
      </c>
      <c r="B8" s="241"/>
      <c r="C8" s="241"/>
      <c r="D8" s="241"/>
      <c r="E8" s="241"/>
      <c r="F8" s="241"/>
      <c r="G8" s="138"/>
      <c r="H8" s="81"/>
      <c r="I8" s="82"/>
      <c r="J8" s="82"/>
      <c r="K8" s="82"/>
      <c r="L8" s="238"/>
      <c r="M8" s="82"/>
      <c r="N8" s="82"/>
      <c r="O8" s="82"/>
      <c r="P8" s="84"/>
      <c r="Q8" s="197"/>
    </row>
    <row r="9" spans="1:17" ht="24" customHeight="1">
      <c r="A9" s="659" t="s">
        <v>234</v>
      </c>
      <c r="B9" s="241"/>
      <c r="C9" s="241"/>
      <c r="D9" s="241"/>
      <c r="E9" s="241"/>
      <c r="F9" s="241"/>
      <c r="G9" s="138"/>
      <c r="H9" s="81"/>
      <c r="I9" s="82"/>
      <c r="J9" s="82"/>
      <c r="K9" s="82"/>
      <c r="L9" s="238"/>
      <c r="M9" s="82"/>
      <c r="N9" s="82"/>
      <c r="O9" s="82"/>
      <c r="P9" s="84"/>
      <c r="Q9" s="197"/>
    </row>
    <row r="10" spans="1:17" ht="24" customHeight="1">
      <c r="A10" s="349">
        <v>1</v>
      </c>
      <c r="B10" s="352" t="s">
        <v>253</v>
      </c>
      <c r="C10" s="644">
        <v>4864848</v>
      </c>
      <c r="D10" s="354" t="s">
        <v>13</v>
      </c>
      <c r="E10" s="353" t="s">
        <v>366</v>
      </c>
      <c r="F10" s="354">
        <v>1000</v>
      </c>
      <c r="G10" s="650">
        <v>326</v>
      </c>
      <c r="H10" s="651">
        <v>226</v>
      </c>
      <c r="I10" s="652">
        <f>G10-H10</f>
        <v>100</v>
      </c>
      <c r="J10" s="652">
        <f aca="true" t="shared" si="0" ref="J10:J33">$F10*I10</f>
        <v>100000</v>
      </c>
      <c r="K10" s="652">
        <f aca="true" t="shared" si="1" ref="K10:K33">J10/1000000</f>
        <v>0.1</v>
      </c>
      <c r="L10" s="653">
        <v>11778</v>
      </c>
      <c r="M10" s="652">
        <v>11692</v>
      </c>
      <c r="N10" s="652">
        <f>L10-M10</f>
        <v>86</v>
      </c>
      <c r="O10" s="652">
        <f aca="true" t="shared" si="2" ref="O10:O33">$F10*N10</f>
        <v>86000</v>
      </c>
      <c r="P10" s="654">
        <f aca="true" t="shared" si="3" ref="P10:P33">O10/1000000</f>
        <v>0.086</v>
      </c>
      <c r="Q10" s="197"/>
    </row>
    <row r="11" spans="1:17" ht="24" customHeight="1">
      <c r="A11" s="349">
        <v>2</v>
      </c>
      <c r="B11" s="352" t="s">
        <v>254</v>
      </c>
      <c r="C11" s="644">
        <v>4864849</v>
      </c>
      <c r="D11" s="354" t="s">
        <v>13</v>
      </c>
      <c r="E11" s="353" t="s">
        <v>366</v>
      </c>
      <c r="F11" s="354">
        <v>1000</v>
      </c>
      <c r="G11" s="650">
        <v>203</v>
      </c>
      <c r="H11" s="651">
        <v>123</v>
      </c>
      <c r="I11" s="652">
        <f>G11-H11</f>
        <v>80</v>
      </c>
      <c r="J11" s="652">
        <f t="shared" si="0"/>
        <v>80000</v>
      </c>
      <c r="K11" s="652">
        <f t="shared" si="1"/>
        <v>0.08</v>
      </c>
      <c r="L11" s="653">
        <v>16284</v>
      </c>
      <c r="M11" s="652">
        <v>16254</v>
      </c>
      <c r="N11" s="652">
        <f>L11-M11</f>
        <v>30</v>
      </c>
      <c r="O11" s="652">
        <f t="shared" si="2"/>
        <v>30000</v>
      </c>
      <c r="P11" s="654">
        <f t="shared" si="3"/>
        <v>0.03</v>
      </c>
      <c r="Q11" s="197"/>
    </row>
    <row r="12" spans="1:17" ht="24" customHeight="1">
      <c r="A12" s="349">
        <v>3</v>
      </c>
      <c r="B12" s="352" t="s">
        <v>235</v>
      </c>
      <c r="C12" s="644">
        <v>4864846</v>
      </c>
      <c r="D12" s="354" t="s">
        <v>13</v>
      </c>
      <c r="E12" s="353" t="s">
        <v>366</v>
      </c>
      <c r="F12" s="354">
        <v>1000</v>
      </c>
      <c r="G12" s="650">
        <v>163</v>
      </c>
      <c r="H12" s="651">
        <v>41</v>
      </c>
      <c r="I12" s="652">
        <f>G12-H12</f>
        <v>122</v>
      </c>
      <c r="J12" s="652">
        <f t="shared" si="0"/>
        <v>122000</v>
      </c>
      <c r="K12" s="652">
        <f t="shared" si="1"/>
        <v>0.122</v>
      </c>
      <c r="L12" s="653">
        <v>23307</v>
      </c>
      <c r="M12" s="652">
        <v>23228</v>
      </c>
      <c r="N12" s="652">
        <f>L12-M12</f>
        <v>79</v>
      </c>
      <c r="O12" s="652">
        <f t="shared" si="2"/>
        <v>79000</v>
      </c>
      <c r="P12" s="654">
        <f t="shared" si="3"/>
        <v>0.079</v>
      </c>
      <c r="Q12" s="197"/>
    </row>
    <row r="13" spans="1:17" ht="24" customHeight="1">
      <c r="A13" s="349">
        <v>4</v>
      </c>
      <c r="B13" s="352" t="s">
        <v>236</v>
      </c>
      <c r="C13" s="644">
        <v>4864847</v>
      </c>
      <c r="D13" s="354" t="s">
        <v>13</v>
      </c>
      <c r="E13" s="353" t="s">
        <v>366</v>
      </c>
      <c r="F13" s="354">
        <v>1000</v>
      </c>
      <c r="G13" s="650">
        <v>163</v>
      </c>
      <c r="H13" s="651">
        <v>107</v>
      </c>
      <c r="I13" s="652">
        <f>G13-H13</f>
        <v>56</v>
      </c>
      <c r="J13" s="652">
        <f t="shared" si="0"/>
        <v>56000</v>
      </c>
      <c r="K13" s="652">
        <f t="shared" si="1"/>
        <v>0.056</v>
      </c>
      <c r="L13" s="653">
        <v>12188</v>
      </c>
      <c r="M13" s="652">
        <v>12142</v>
      </c>
      <c r="N13" s="652">
        <f>L13-M13</f>
        <v>46</v>
      </c>
      <c r="O13" s="652">
        <f t="shared" si="2"/>
        <v>46000</v>
      </c>
      <c r="P13" s="654">
        <f t="shared" si="3"/>
        <v>0.046</v>
      </c>
      <c r="Q13" s="197"/>
    </row>
    <row r="14" spans="1:17" ht="24" customHeight="1">
      <c r="A14" s="349">
        <v>5</v>
      </c>
      <c r="B14" s="352" t="s">
        <v>237</v>
      </c>
      <c r="C14" s="644">
        <v>4864850</v>
      </c>
      <c r="D14" s="354" t="s">
        <v>13</v>
      </c>
      <c r="E14" s="353" t="s">
        <v>366</v>
      </c>
      <c r="F14" s="354">
        <v>1000</v>
      </c>
      <c r="G14" s="653">
        <v>695</v>
      </c>
      <c r="H14" s="652">
        <v>551</v>
      </c>
      <c r="I14" s="652">
        <f>G14-H14</f>
        <v>144</v>
      </c>
      <c r="J14" s="652">
        <f t="shared" si="0"/>
        <v>144000</v>
      </c>
      <c r="K14" s="652">
        <f t="shared" si="1"/>
        <v>0.144</v>
      </c>
      <c r="L14" s="653">
        <v>5931</v>
      </c>
      <c r="M14" s="652">
        <v>5916</v>
      </c>
      <c r="N14" s="652">
        <f>L14-M14</f>
        <v>15</v>
      </c>
      <c r="O14" s="652">
        <f t="shared" si="2"/>
        <v>15000</v>
      </c>
      <c r="P14" s="654">
        <f t="shared" si="3"/>
        <v>0.015</v>
      </c>
      <c r="Q14" s="197"/>
    </row>
    <row r="15" spans="1:17" ht="24" customHeight="1">
      <c r="A15" s="657" t="s">
        <v>238</v>
      </c>
      <c r="B15" s="355"/>
      <c r="C15" s="645"/>
      <c r="D15" s="356"/>
      <c r="E15" s="355"/>
      <c r="F15" s="356"/>
      <c r="G15" s="653"/>
      <c r="H15" s="652"/>
      <c r="I15" s="652"/>
      <c r="J15" s="652"/>
      <c r="K15" s="652"/>
      <c r="L15" s="653"/>
      <c r="M15" s="652"/>
      <c r="N15" s="652"/>
      <c r="O15" s="652"/>
      <c r="P15" s="654"/>
      <c r="Q15" s="197"/>
    </row>
    <row r="16" spans="1:17" ht="24" customHeight="1">
      <c r="A16" s="658">
        <v>6</v>
      </c>
      <c r="B16" s="355" t="s">
        <v>255</v>
      </c>
      <c r="C16" s="645">
        <v>4864804</v>
      </c>
      <c r="D16" s="356" t="s">
        <v>13</v>
      </c>
      <c r="E16" s="353" t="s">
        <v>366</v>
      </c>
      <c r="F16" s="356">
        <v>100</v>
      </c>
      <c r="G16" s="653">
        <v>271</v>
      </c>
      <c r="H16" s="652">
        <v>271</v>
      </c>
      <c r="I16" s="652">
        <f>G16-H16</f>
        <v>0</v>
      </c>
      <c r="J16" s="652">
        <f t="shared" si="0"/>
        <v>0</v>
      </c>
      <c r="K16" s="652">
        <f t="shared" si="1"/>
        <v>0</v>
      </c>
      <c r="L16" s="653">
        <v>999974</v>
      </c>
      <c r="M16" s="652">
        <v>999974</v>
      </c>
      <c r="N16" s="652">
        <f>L16-M16</f>
        <v>0</v>
      </c>
      <c r="O16" s="652">
        <f t="shared" si="2"/>
        <v>0</v>
      </c>
      <c r="P16" s="654">
        <f t="shared" si="3"/>
        <v>0</v>
      </c>
      <c r="Q16" s="197"/>
    </row>
    <row r="17" spans="1:17" ht="24" customHeight="1">
      <c r="A17" s="658">
        <v>7</v>
      </c>
      <c r="B17" s="355" t="s">
        <v>254</v>
      </c>
      <c r="C17" s="645">
        <v>4865163</v>
      </c>
      <c r="D17" s="356" t="s">
        <v>13</v>
      </c>
      <c r="E17" s="353" t="s">
        <v>366</v>
      </c>
      <c r="F17" s="356">
        <v>100</v>
      </c>
      <c r="G17" s="653">
        <v>512</v>
      </c>
      <c r="H17" s="652">
        <v>513</v>
      </c>
      <c r="I17" s="652">
        <f>G17-H17</f>
        <v>-1</v>
      </c>
      <c r="J17" s="652">
        <f t="shared" si="0"/>
        <v>-100</v>
      </c>
      <c r="K17" s="652">
        <f t="shared" si="1"/>
        <v>-0.0001</v>
      </c>
      <c r="L17" s="653">
        <v>999997</v>
      </c>
      <c r="M17" s="652">
        <v>999997</v>
      </c>
      <c r="N17" s="652">
        <f>L17-M17</f>
        <v>0</v>
      </c>
      <c r="O17" s="652">
        <f t="shared" si="2"/>
        <v>0</v>
      </c>
      <c r="P17" s="654">
        <f t="shared" si="3"/>
        <v>0</v>
      </c>
      <c r="Q17" s="197"/>
    </row>
    <row r="18" spans="1:17" ht="24" customHeight="1">
      <c r="A18" s="357"/>
      <c r="B18" s="355"/>
      <c r="C18" s="645"/>
      <c r="D18" s="356"/>
      <c r="E18" s="116"/>
      <c r="F18" s="356"/>
      <c r="G18" s="238"/>
      <c r="H18" s="82"/>
      <c r="I18" s="82"/>
      <c r="J18" s="82"/>
      <c r="K18" s="82"/>
      <c r="L18" s="238"/>
      <c r="M18" s="82"/>
      <c r="N18" s="82"/>
      <c r="O18" s="82"/>
      <c r="P18" s="84"/>
      <c r="Q18" s="197"/>
    </row>
    <row r="19" spans="1:17" ht="24" customHeight="1">
      <c r="A19" s="357"/>
      <c r="B19" s="362" t="s">
        <v>249</v>
      </c>
      <c r="C19" s="646"/>
      <c r="D19" s="356"/>
      <c r="E19" s="355"/>
      <c r="F19" s="358"/>
      <c r="G19" s="238"/>
      <c r="H19" s="82"/>
      <c r="I19" s="82"/>
      <c r="J19" s="82"/>
      <c r="K19" s="239">
        <f>SUM(K10:K17)</f>
        <v>0.5019</v>
      </c>
      <c r="L19" s="635"/>
      <c r="M19" s="347"/>
      <c r="N19" s="347"/>
      <c r="O19" s="347"/>
      <c r="P19" s="673">
        <f>SUM(P10:P17)</f>
        <v>0.256</v>
      </c>
      <c r="Q19" s="197"/>
    </row>
    <row r="20" spans="1:17" ht="24" customHeight="1">
      <c r="A20" s="357"/>
      <c r="B20" s="240"/>
      <c r="C20" s="646"/>
      <c r="D20" s="356"/>
      <c r="E20" s="355"/>
      <c r="F20" s="358"/>
      <c r="G20" s="238"/>
      <c r="H20" s="82"/>
      <c r="I20" s="82"/>
      <c r="J20" s="82"/>
      <c r="K20" s="96"/>
      <c r="L20" s="238"/>
      <c r="M20" s="82"/>
      <c r="N20" s="82"/>
      <c r="O20" s="82"/>
      <c r="P20" s="103"/>
      <c r="Q20" s="197"/>
    </row>
    <row r="21" spans="1:17" ht="24" customHeight="1">
      <c r="A21" s="657" t="s">
        <v>239</v>
      </c>
      <c r="B21" s="241"/>
      <c r="C21" s="348"/>
      <c r="D21" s="358"/>
      <c r="E21" s="241"/>
      <c r="F21" s="358"/>
      <c r="G21" s="238"/>
      <c r="H21" s="82"/>
      <c r="I21" s="82"/>
      <c r="J21" s="82"/>
      <c r="K21" s="82"/>
      <c r="L21" s="238"/>
      <c r="M21" s="82"/>
      <c r="N21" s="82"/>
      <c r="O21" s="82"/>
      <c r="P21" s="84"/>
      <c r="Q21" s="197"/>
    </row>
    <row r="22" spans="1:17" ht="24" customHeight="1">
      <c r="A22" s="357"/>
      <c r="B22" s="241"/>
      <c r="C22" s="348"/>
      <c r="D22" s="358"/>
      <c r="E22" s="241"/>
      <c r="F22" s="358"/>
      <c r="G22" s="238"/>
      <c r="H22" s="82"/>
      <c r="I22" s="82"/>
      <c r="J22" s="82"/>
      <c r="K22" s="82"/>
      <c r="L22" s="238"/>
      <c r="M22" s="82"/>
      <c r="N22" s="82"/>
      <c r="O22" s="82"/>
      <c r="P22" s="84"/>
      <c r="Q22" s="197"/>
    </row>
    <row r="23" spans="1:17" ht="24" customHeight="1">
      <c r="A23" s="658">
        <v>8</v>
      </c>
      <c r="B23" s="116" t="s">
        <v>240</v>
      </c>
      <c r="C23" s="644">
        <v>4865065</v>
      </c>
      <c r="D23" s="384" t="s">
        <v>13</v>
      </c>
      <c r="E23" s="353" t="s">
        <v>366</v>
      </c>
      <c r="F23" s="354">
        <v>100</v>
      </c>
      <c r="G23" s="653">
        <v>3140</v>
      </c>
      <c r="H23" s="652">
        <v>3092</v>
      </c>
      <c r="I23" s="652">
        <f>G23-H23</f>
        <v>48</v>
      </c>
      <c r="J23" s="652">
        <f t="shared" si="0"/>
        <v>4800</v>
      </c>
      <c r="K23" s="652">
        <f t="shared" si="1"/>
        <v>0.0048</v>
      </c>
      <c r="L23" s="653">
        <v>32029</v>
      </c>
      <c r="M23" s="652">
        <v>32021</v>
      </c>
      <c r="N23" s="652">
        <f>L23-M23</f>
        <v>8</v>
      </c>
      <c r="O23" s="652">
        <f t="shared" si="2"/>
        <v>800</v>
      </c>
      <c r="P23" s="654">
        <f t="shared" si="3"/>
        <v>0.0008</v>
      </c>
      <c r="Q23" s="197"/>
    </row>
    <row r="24" spans="1:17" ht="24" customHeight="1">
      <c r="A24" s="658">
        <v>9</v>
      </c>
      <c r="B24" s="241" t="s">
        <v>241</v>
      </c>
      <c r="C24" s="645">
        <v>4865066</v>
      </c>
      <c r="D24" s="358" t="s">
        <v>13</v>
      </c>
      <c r="E24" s="353" t="s">
        <v>366</v>
      </c>
      <c r="F24" s="356">
        <v>100</v>
      </c>
      <c r="G24" s="650">
        <v>21004</v>
      </c>
      <c r="H24" s="652">
        <v>20973</v>
      </c>
      <c r="I24" s="652">
        <f aca="true" t="shared" si="4" ref="I24:I29">G24-H24</f>
        <v>31</v>
      </c>
      <c r="J24" s="652">
        <f t="shared" si="0"/>
        <v>3100</v>
      </c>
      <c r="K24" s="652">
        <f t="shared" si="1"/>
        <v>0.0031</v>
      </c>
      <c r="L24" s="650">
        <v>51485</v>
      </c>
      <c r="M24" s="652">
        <v>51425</v>
      </c>
      <c r="N24" s="652">
        <f aca="true" t="shared" si="5" ref="N24:N29">L24-M24</f>
        <v>60</v>
      </c>
      <c r="O24" s="652">
        <f t="shared" si="2"/>
        <v>6000</v>
      </c>
      <c r="P24" s="654">
        <f t="shared" si="3"/>
        <v>0.006</v>
      </c>
      <c r="Q24" s="197"/>
    </row>
    <row r="25" spans="1:17" ht="24" customHeight="1">
      <c r="A25" s="658">
        <v>10</v>
      </c>
      <c r="B25" s="241" t="s">
        <v>242</v>
      </c>
      <c r="C25" s="645">
        <v>4865067</v>
      </c>
      <c r="D25" s="358" t="s">
        <v>13</v>
      </c>
      <c r="E25" s="353" t="s">
        <v>366</v>
      </c>
      <c r="F25" s="356">
        <v>100</v>
      </c>
      <c r="G25" s="653">
        <v>61796</v>
      </c>
      <c r="H25" s="652">
        <v>61796</v>
      </c>
      <c r="I25" s="652">
        <f t="shared" si="4"/>
        <v>0</v>
      </c>
      <c r="J25" s="652">
        <f t="shared" si="0"/>
        <v>0</v>
      </c>
      <c r="K25" s="652">
        <f t="shared" si="1"/>
        <v>0</v>
      </c>
      <c r="L25" s="653">
        <v>5155</v>
      </c>
      <c r="M25" s="652">
        <v>5154</v>
      </c>
      <c r="N25" s="652">
        <f t="shared" si="5"/>
        <v>1</v>
      </c>
      <c r="O25" s="652">
        <f t="shared" si="2"/>
        <v>100</v>
      </c>
      <c r="P25" s="654">
        <f t="shared" si="3"/>
        <v>0.0001</v>
      </c>
      <c r="Q25" s="197"/>
    </row>
    <row r="26" spans="1:17" ht="24" customHeight="1">
      <c r="A26" s="658">
        <v>11</v>
      </c>
      <c r="B26" s="241" t="s">
        <v>243</v>
      </c>
      <c r="C26" s="645">
        <v>4865078</v>
      </c>
      <c r="D26" s="358" t="s">
        <v>13</v>
      </c>
      <c r="E26" s="353" t="s">
        <v>366</v>
      </c>
      <c r="F26" s="356">
        <v>100</v>
      </c>
      <c r="G26" s="653">
        <v>12129</v>
      </c>
      <c r="H26" s="652">
        <v>11663</v>
      </c>
      <c r="I26" s="652">
        <f t="shared" si="4"/>
        <v>466</v>
      </c>
      <c r="J26" s="652">
        <f t="shared" si="0"/>
        <v>46600</v>
      </c>
      <c r="K26" s="652">
        <f t="shared" si="1"/>
        <v>0.0466</v>
      </c>
      <c r="L26" s="653">
        <v>35797</v>
      </c>
      <c r="M26" s="652">
        <v>35673</v>
      </c>
      <c r="N26" s="652">
        <f t="shared" si="5"/>
        <v>124</v>
      </c>
      <c r="O26" s="652">
        <f t="shared" si="2"/>
        <v>12400</v>
      </c>
      <c r="P26" s="654">
        <f t="shared" si="3"/>
        <v>0.0124</v>
      </c>
      <c r="Q26" s="197"/>
    </row>
    <row r="27" spans="1:17" ht="24" customHeight="1">
      <c r="A27" s="658">
        <v>12</v>
      </c>
      <c r="B27" s="241" t="s">
        <v>243</v>
      </c>
      <c r="C27" s="647">
        <v>4865079</v>
      </c>
      <c r="D27" s="539" t="s">
        <v>13</v>
      </c>
      <c r="E27" s="353" t="s">
        <v>366</v>
      </c>
      <c r="F27" s="359">
        <v>100</v>
      </c>
      <c r="G27" s="650">
        <v>999903</v>
      </c>
      <c r="H27" s="652">
        <v>999911</v>
      </c>
      <c r="I27" s="652">
        <f t="shared" si="4"/>
        <v>-8</v>
      </c>
      <c r="J27" s="652">
        <f t="shared" si="0"/>
        <v>-800</v>
      </c>
      <c r="K27" s="652">
        <f t="shared" si="1"/>
        <v>-0.0008</v>
      </c>
      <c r="L27" s="650">
        <v>13982</v>
      </c>
      <c r="M27" s="652">
        <v>13910</v>
      </c>
      <c r="N27" s="652">
        <f t="shared" si="5"/>
        <v>72</v>
      </c>
      <c r="O27" s="652">
        <f t="shared" si="2"/>
        <v>7200</v>
      </c>
      <c r="P27" s="654">
        <f t="shared" si="3"/>
        <v>0.0072</v>
      </c>
      <c r="Q27" s="197"/>
    </row>
    <row r="28" spans="1:17" ht="24" customHeight="1">
      <c r="A28" s="658">
        <v>13</v>
      </c>
      <c r="B28" s="241" t="s">
        <v>244</v>
      </c>
      <c r="C28" s="645">
        <v>4865080</v>
      </c>
      <c r="D28" s="358" t="s">
        <v>13</v>
      </c>
      <c r="E28" s="353" t="s">
        <v>366</v>
      </c>
      <c r="F28" s="356">
        <v>100</v>
      </c>
      <c r="G28" s="653">
        <v>65979</v>
      </c>
      <c r="H28" s="652">
        <v>65129</v>
      </c>
      <c r="I28" s="652">
        <f t="shared" si="4"/>
        <v>850</v>
      </c>
      <c r="J28" s="652">
        <f t="shared" si="0"/>
        <v>85000</v>
      </c>
      <c r="K28" s="652">
        <f t="shared" si="1"/>
        <v>0.085</v>
      </c>
      <c r="L28" s="653">
        <v>25513</v>
      </c>
      <c r="M28" s="652">
        <v>24848</v>
      </c>
      <c r="N28" s="652">
        <f t="shared" si="5"/>
        <v>665</v>
      </c>
      <c r="O28" s="652">
        <f t="shared" si="2"/>
        <v>66500</v>
      </c>
      <c r="P28" s="654">
        <f t="shared" si="3"/>
        <v>0.0665</v>
      </c>
      <c r="Q28" s="197"/>
    </row>
    <row r="29" spans="1:17" ht="24" customHeight="1">
      <c r="A29" s="349">
        <v>14</v>
      </c>
      <c r="B29" s="241" t="s">
        <v>244</v>
      </c>
      <c r="C29" s="645">
        <v>4865081</v>
      </c>
      <c r="D29" s="358" t="s">
        <v>13</v>
      </c>
      <c r="E29" s="353" t="s">
        <v>366</v>
      </c>
      <c r="F29" s="356">
        <v>100</v>
      </c>
      <c r="G29" s="650">
        <v>257</v>
      </c>
      <c r="H29" s="652">
        <v>257</v>
      </c>
      <c r="I29" s="652">
        <f t="shared" si="4"/>
        <v>0</v>
      </c>
      <c r="J29" s="652">
        <f t="shared" si="0"/>
        <v>0</v>
      </c>
      <c r="K29" s="652">
        <f t="shared" si="1"/>
        <v>0</v>
      </c>
      <c r="L29" s="650">
        <v>835</v>
      </c>
      <c r="M29" s="652">
        <v>835</v>
      </c>
      <c r="N29" s="652">
        <f t="shared" si="5"/>
        <v>0</v>
      </c>
      <c r="O29" s="652">
        <f t="shared" si="2"/>
        <v>0</v>
      </c>
      <c r="P29" s="654">
        <f t="shared" si="3"/>
        <v>0</v>
      </c>
      <c r="Q29" s="197"/>
    </row>
    <row r="30" spans="1:17" ht="24" customHeight="1">
      <c r="A30" s="657" t="s">
        <v>245</v>
      </c>
      <c r="B30" s="240"/>
      <c r="C30" s="648"/>
      <c r="D30" s="240"/>
      <c r="E30" s="241"/>
      <c r="F30" s="356"/>
      <c r="G30" s="653"/>
      <c r="H30" s="652"/>
      <c r="I30" s="652"/>
      <c r="J30" s="652"/>
      <c r="K30" s="655">
        <f>SUM(K23:K29)</f>
        <v>0.1387</v>
      </c>
      <c r="L30" s="653"/>
      <c r="M30" s="652"/>
      <c r="N30" s="652"/>
      <c r="O30" s="652"/>
      <c r="P30" s="674">
        <f>SUM(P23:P29)</f>
        <v>0.093</v>
      </c>
      <c r="Q30" s="197"/>
    </row>
    <row r="31" spans="1:17" ht="24" customHeight="1">
      <c r="A31" s="661" t="s">
        <v>251</v>
      </c>
      <c r="B31" s="240"/>
      <c r="C31" s="648"/>
      <c r="D31" s="240"/>
      <c r="E31" s="241"/>
      <c r="F31" s="356"/>
      <c r="G31" s="653"/>
      <c r="H31" s="652"/>
      <c r="I31" s="652"/>
      <c r="J31" s="652"/>
      <c r="K31" s="655"/>
      <c r="L31" s="653"/>
      <c r="M31" s="652"/>
      <c r="N31" s="652"/>
      <c r="O31" s="652"/>
      <c r="P31" s="656"/>
      <c r="Q31" s="197"/>
    </row>
    <row r="32" spans="1:17" ht="24" customHeight="1">
      <c r="A32" s="350" t="s">
        <v>246</v>
      </c>
      <c r="B32" s="241"/>
      <c r="C32" s="649"/>
      <c r="D32" s="241"/>
      <c r="E32" s="241"/>
      <c r="F32" s="358"/>
      <c r="G32" s="653"/>
      <c r="H32" s="652"/>
      <c r="I32" s="652"/>
      <c r="J32" s="652"/>
      <c r="K32" s="652"/>
      <c r="L32" s="653"/>
      <c r="M32" s="652"/>
      <c r="N32" s="652"/>
      <c r="O32" s="652"/>
      <c r="P32" s="654"/>
      <c r="Q32" s="197"/>
    </row>
    <row r="33" spans="1:17" ht="24" customHeight="1">
      <c r="A33" s="658">
        <v>15</v>
      </c>
      <c r="B33" s="361" t="s">
        <v>247</v>
      </c>
      <c r="C33" s="648">
        <v>4902545</v>
      </c>
      <c r="D33" s="356" t="s">
        <v>13</v>
      </c>
      <c r="E33" s="353" t="s">
        <v>366</v>
      </c>
      <c r="F33" s="356">
        <v>50</v>
      </c>
      <c r="G33" s="653">
        <v>8100</v>
      </c>
      <c r="H33" s="652">
        <v>6433</v>
      </c>
      <c r="I33" s="652">
        <f>G33-H33</f>
        <v>1667</v>
      </c>
      <c r="J33" s="652">
        <f t="shared" si="0"/>
        <v>83350</v>
      </c>
      <c r="K33" s="652">
        <f t="shared" si="1"/>
        <v>0.08335</v>
      </c>
      <c r="L33" s="653">
        <v>18537</v>
      </c>
      <c r="M33" s="652">
        <v>18536</v>
      </c>
      <c r="N33" s="652">
        <f>L33-M33</f>
        <v>1</v>
      </c>
      <c r="O33" s="652">
        <f t="shared" si="2"/>
        <v>50</v>
      </c>
      <c r="P33" s="654">
        <f t="shared" si="3"/>
        <v>5E-05</v>
      </c>
      <c r="Q33" s="197"/>
    </row>
    <row r="34" spans="1:17" ht="24" customHeight="1">
      <c r="A34" s="657" t="s">
        <v>248</v>
      </c>
      <c r="B34" s="240"/>
      <c r="C34" s="360"/>
      <c r="D34" s="361"/>
      <c r="E34" s="116"/>
      <c r="F34" s="356"/>
      <c r="G34" s="138"/>
      <c r="H34" s="82"/>
      <c r="I34" s="82"/>
      <c r="J34" s="82"/>
      <c r="K34" s="675">
        <f>SUM(K33)</f>
        <v>0.08335</v>
      </c>
      <c r="L34" s="238"/>
      <c r="M34" s="82"/>
      <c r="N34" s="82"/>
      <c r="O34" s="82"/>
      <c r="P34" s="673">
        <f>SUM(P33)</f>
        <v>5E-05</v>
      </c>
      <c r="Q34" s="197"/>
    </row>
    <row r="35" spans="1:17" ht="19.5" customHeight="1" thickBot="1">
      <c r="A35" s="86"/>
      <c r="B35" s="87"/>
      <c r="C35" s="88"/>
      <c r="D35" s="89"/>
      <c r="E35" s="90"/>
      <c r="F35" s="90"/>
      <c r="G35" s="91"/>
      <c r="H35" s="92"/>
      <c r="I35" s="92"/>
      <c r="J35" s="92"/>
      <c r="K35" s="92"/>
      <c r="L35" s="571"/>
      <c r="M35" s="92"/>
      <c r="N35" s="92"/>
      <c r="O35" s="92"/>
      <c r="P35" s="93"/>
      <c r="Q35" s="198"/>
    </row>
    <row r="36" spans="1:16" ht="13.5" thickTop="1">
      <c r="A36" s="85"/>
      <c r="B36" s="101"/>
      <c r="C36" s="77"/>
      <c r="D36" s="79"/>
      <c r="E36" s="78"/>
      <c r="F36" s="78"/>
      <c r="G36" s="102"/>
      <c r="H36" s="81"/>
      <c r="I36" s="82"/>
      <c r="J36" s="82"/>
      <c r="K36" s="82"/>
      <c r="L36" s="81"/>
      <c r="M36" s="81"/>
      <c r="N36" s="82"/>
      <c r="O36" s="82"/>
      <c r="P36" s="82"/>
    </row>
    <row r="37" spans="1:16" ht="12.75">
      <c r="A37" s="85"/>
      <c r="B37" s="101"/>
      <c r="C37" s="77"/>
      <c r="D37" s="79"/>
      <c r="E37" s="78"/>
      <c r="F37" s="78"/>
      <c r="G37" s="102"/>
      <c r="H37" s="81"/>
      <c r="I37" s="82"/>
      <c r="J37" s="82"/>
      <c r="K37" s="82"/>
      <c r="L37" s="81"/>
      <c r="M37" s="81"/>
      <c r="N37" s="82"/>
      <c r="O37" s="82"/>
      <c r="P37" s="82"/>
    </row>
    <row r="38" spans="1:16" ht="12.75">
      <c r="A38" s="81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1:16" ht="20.25">
      <c r="A39" s="216"/>
      <c r="B39" s="362" t="s">
        <v>245</v>
      </c>
      <c r="C39" s="363"/>
      <c r="D39" s="363"/>
      <c r="E39" s="363"/>
      <c r="F39" s="363"/>
      <c r="G39" s="363"/>
      <c r="H39" s="363"/>
      <c r="I39" s="363"/>
      <c r="J39" s="363"/>
      <c r="K39" s="675">
        <f>K30-K34</f>
        <v>0.055349999999999996</v>
      </c>
      <c r="L39" s="239"/>
      <c r="M39" s="239"/>
      <c r="N39" s="239"/>
      <c r="O39" s="239"/>
      <c r="P39" s="675">
        <f>P30-P34</f>
        <v>0.09295</v>
      </c>
    </row>
    <row r="40" spans="1:16" ht="20.25">
      <c r="A40" s="172"/>
      <c r="B40" s="362" t="s">
        <v>249</v>
      </c>
      <c r="C40" s="348"/>
      <c r="D40" s="348"/>
      <c r="E40" s="348"/>
      <c r="F40" s="348"/>
      <c r="G40" s="348"/>
      <c r="H40" s="348"/>
      <c r="I40" s="348"/>
      <c r="J40" s="348"/>
      <c r="K40" s="239">
        <f>K19</f>
        <v>0.5019</v>
      </c>
      <c r="L40" s="239"/>
      <c r="M40" s="239"/>
      <c r="N40" s="239"/>
      <c r="O40" s="239"/>
      <c r="P40" s="675">
        <f>P19</f>
        <v>0.256</v>
      </c>
    </row>
    <row r="41" spans="1:16" ht="18">
      <c r="A41" s="172"/>
      <c r="B41" s="241"/>
      <c r="C41" s="99"/>
      <c r="D41" s="99"/>
      <c r="E41" s="99"/>
      <c r="F41" s="99"/>
      <c r="G41" s="99"/>
      <c r="H41" s="99"/>
      <c r="I41" s="99"/>
      <c r="J41" s="99"/>
      <c r="K41" s="63"/>
      <c r="L41" s="63"/>
      <c r="M41" s="63"/>
      <c r="N41" s="63"/>
      <c r="O41" s="63"/>
      <c r="P41" s="63"/>
    </row>
    <row r="42" spans="1:16" ht="18">
      <c r="A42" s="172"/>
      <c r="B42" s="241"/>
      <c r="C42" s="99"/>
      <c r="D42" s="99"/>
      <c r="E42" s="99"/>
      <c r="F42" s="99"/>
      <c r="G42" s="99"/>
      <c r="H42" s="99"/>
      <c r="I42" s="99"/>
      <c r="J42" s="99"/>
      <c r="K42" s="63"/>
      <c r="L42" s="63"/>
      <c r="M42" s="63"/>
      <c r="N42" s="63"/>
      <c r="O42" s="63"/>
      <c r="P42" s="63"/>
    </row>
    <row r="43" spans="1:16" ht="23.25">
      <c r="A43" s="172"/>
      <c r="B43" s="364" t="s">
        <v>252</v>
      </c>
      <c r="C43" s="365"/>
      <c r="D43" s="366"/>
      <c r="E43" s="366"/>
      <c r="F43" s="366"/>
      <c r="G43" s="366"/>
      <c r="H43" s="366"/>
      <c r="I43" s="366"/>
      <c r="J43" s="366"/>
      <c r="K43" s="676">
        <f>SUM(K39:K42)</f>
        <v>0.55725</v>
      </c>
      <c r="L43" s="367"/>
      <c r="M43" s="367"/>
      <c r="N43" s="367"/>
      <c r="O43" s="367"/>
      <c r="P43" s="676">
        <f>SUM(P39:P42)</f>
        <v>0.34895</v>
      </c>
    </row>
    <row r="45" ht="13.5" thickBot="1"/>
    <row r="46" spans="1:17" ht="12.75">
      <c r="A46" s="293"/>
      <c r="B46" s="294"/>
      <c r="C46" s="294"/>
      <c r="D46" s="294"/>
      <c r="E46" s="294"/>
      <c r="F46" s="294"/>
      <c r="G46" s="294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301" t="s">
        <v>347</v>
      </c>
      <c r="B47" s="285"/>
      <c r="C47" s="285"/>
      <c r="D47" s="285"/>
      <c r="E47" s="285"/>
      <c r="F47" s="285"/>
      <c r="G47" s="285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95"/>
      <c r="B48" s="285"/>
      <c r="C48" s="285"/>
      <c r="D48" s="285"/>
      <c r="E48" s="285"/>
      <c r="F48" s="285"/>
      <c r="G48" s="285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96"/>
      <c r="B49" s="297"/>
      <c r="C49" s="297"/>
      <c r="D49" s="297"/>
      <c r="E49" s="297"/>
      <c r="F49" s="297"/>
      <c r="G49" s="297"/>
      <c r="H49" s="21"/>
      <c r="I49" s="21"/>
      <c r="J49" s="307"/>
      <c r="K49" s="642" t="s">
        <v>359</v>
      </c>
      <c r="L49" s="21"/>
      <c r="M49" s="21"/>
      <c r="N49" s="21"/>
      <c r="O49" s="21"/>
      <c r="P49" s="643" t="s">
        <v>360</v>
      </c>
      <c r="Q49" s="61"/>
    </row>
    <row r="50" spans="1:17" ht="12.75">
      <c r="A50" s="298"/>
      <c r="B50" s="172"/>
      <c r="C50" s="172"/>
      <c r="D50" s="172"/>
      <c r="E50" s="172"/>
      <c r="F50" s="172"/>
      <c r="G50" s="172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98"/>
      <c r="B51" s="172"/>
      <c r="C51" s="172"/>
      <c r="D51" s="172"/>
      <c r="E51" s="172"/>
      <c r="F51" s="172"/>
      <c r="G51" s="172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301" t="s">
        <v>350</v>
      </c>
      <c r="B52" s="286"/>
      <c r="C52" s="286"/>
      <c r="D52" s="287"/>
      <c r="E52" s="287"/>
      <c r="F52" s="288"/>
      <c r="G52" s="287"/>
      <c r="H52" s="21"/>
      <c r="I52" s="21"/>
      <c r="J52" s="21"/>
      <c r="K52" s="676">
        <f>K43</f>
        <v>0.55725</v>
      </c>
      <c r="L52" s="297" t="s">
        <v>348</v>
      </c>
      <c r="M52" s="21"/>
      <c r="N52" s="21"/>
      <c r="O52" s="21"/>
      <c r="P52" s="676">
        <f>P43</f>
        <v>0.34895</v>
      </c>
      <c r="Q52" s="369" t="s">
        <v>348</v>
      </c>
    </row>
    <row r="53" spans="1:17" ht="23.25">
      <c r="A53" s="640"/>
      <c r="B53" s="289"/>
      <c r="C53" s="289"/>
      <c r="D53" s="285"/>
      <c r="E53" s="285"/>
      <c r="F53" s="290"/>
      <c r="G53" s="285"/>
      <c r="H53" s="21"/>
      <c r="I53" s="21"/>
      <c r="J53" s="21"/>
      <c r="K53" s="367"/>
      <c r="L53" s="312"/>
      <c r="M53" s="21"/>
      <c r="N53" s="21"/>
      <c r="O53" s="21"/>
      <c r="P53" s="367"/>
      <c r="Q53" s="370"/>
    </row>
    <row r="54" spans="1:17" ht="23.25">
      <c r="A54" s="641" t="s">
        <v>349</v>
      </c>
      <c r="B54" s="291"/>
      <c r="C54" s="53"/>
      <c r="D54" s="285"/>
      <c r="E54" s="285"/>
      <c r="F54" s="292"/>
      <c r="G54" s="287"/>
      <c r="H54" s="21"/>
      <c r="I54" s="21"/>
      <c r="J54" s="21"/>
      <c r="K54" s="676">
        <f>-'STEPPED UP GENCO'!K50</f>
        <v>-0.016535173200000003</v>
      </c>
      <c r="L54" s="297" t="s">
        <v>348</v>
      </c>
      <c r="M54" s="21"/>
      <c r="N54" s="21"/>
      <c r="O54" s="21"/>
      <c r="P54" s="676">
        <f>-'STEPPED UP GENCO'!P50</f>
        <v>-0.04189312919999999</v>
      </c>
      <c r="Q54" s="369" t="s">
        <v>348</v>
      </c>
    </row>
    <row r="55" spans="1:17" ht="6.75" customHeight="1">
      <c r="A55" s="29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9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9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99"/>
      <c r="B58" s="21"/>
      <c r="C58" s="21"/>
      <c r="D58" s="21"/>
      <c r="E58" s="21"/>
      <c r="F58" s="21"/>
      <c r="G58" s="21"/>
      <c r="H58" s="286"/>
      <c r="I58" s="286"/>
      <c r="J58" s="662" t="s">
        <v>351</v>
      </c>
      <c r="K58" s="676">
        <f>SUM(K52:K57)</f>
        <v>0.5407148268</v>
      </c>
      <c r="L58" s="313" t="s">
        <v>348</v>
      </c>
      <c r="M58" s="368"/>
      <c r="N58" s="368"/>
      <c r="O58" s="368"/>
      <c r="P58" s="676">
        <f>SUM(P52:P57)</f>
        <v>0.3070568708</v>
      </c>
      <c r="Q58" s="313" t="s">
        <v>348</v>
      </c>
    </row>
    <row r="59" spans="1:17" ht="13.5" thickBot="1">
      <c r="A59" s="300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20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5" zoomScaleNormal="85" zoomScaleSheetLayoutView="65" zoomScalePageLayoutView="0" workbookViewId="0" topLeftCell="C23">
      <selection activeCell="M43" sqref="M43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0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4.140625" style="0" customWidth="1"/>
  </cols>
  <sheetData>
    <row r="1" ht="26.25">
      <c r="A1" s="1" t="s">
        <v>256</v>
      </c>
    </row>
    <row r="2" spans="1:17" ht="16.5" customHeight="1">
      <c r="A2" s="404" t="s">
        <v>257</v>
      </c>
      <c r="P2" s="563" t="str">
        <f>NDPL!Q1</f>
        <v>NOVEMBER 2010</v>
      </c>
      <c r="Q2" s="632"/>
    </row>
    <row r="3" spans="1:8" ht="23.25">
      <c r="A3" s="242" t="s">
        <v>305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7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01/12/10</v>
      </c>
      <c r="H5" s="41" t="str">
        <f>NDPL!H5</f>
        <v>INTIAL READING 01/11/10</v>
      </c>
      <c r="I5" s="41" t="s">
        <v>4</v>
      </c>
      <c r="J5" s="41" t="s">
        <v>5</v>
      </c>
      <c r="K5" s="42" t="s">
        <v>6</v>
      </c>
      <c r="L5" s="43" t="str">
        <f>NDPL!G5</f>
        <v>FINAL READING 01/12/10</v>
      </c>
      <c r="M5" s="41" t="str">
        <f>NDPL!H5</f>
        <v>INTIAL READING 01/11/10</v>
      </c>
      <c r="N5" s="41" t="s">
        <v>4</v>
      </c>
      <c r="O5" s="41" t="s">
        <v>5</v>
      </c>
      <c r="P5" s="42" t="s">
        <v>6</v>
      </c>
      <c r="Q5" s="42" t="s">
        <v>329</v>
      </c>
    </row>
    <row r="6" ht="14.25" thickBot="1" thickTop="1"/>
    <row r="7" spans="1:17" ht="19.5" customHeight="1" thickTop="1">
      <c r="A7" s="385"/>
      <c r="B7" s="386" t="s">
        <v>271</v>
      </c>
      <c r="C7" s="387"/>
      <c r="D7" s="387"/>
      <c r="E7" s="387"/>
      <c r="F7" s="388"/>
      <c r="G7" s="127"/>
      <c r="H7" s="120"/>
      <c r="I7" s="120"/>
      <c r="J7" s="120"/>
      <c r="K7" s="123"/>
      <c r="L7" s="129"/>
      <c r="M7" s="27"/>
      <c r="N7" s="27"/>
      <c r="O7" s="27"/>
      <c r="P7" s="37"/>
      <c r="Q7" s="196"/>
    </row>
    <row r="8" spans="1:17" ht="19.5" customHeight="1">
      <c r="A8" s="349"/>
      <c r="B8" s="389" t="s">
        <v>272</v>
      </c>
      <c r="C8" s="390"/>
      <c r="D8" s="390"/>
      <c r="E8" s="390"/>
      <c r="F8" s="391"/>
      <c r="G8" s="46"/>
      <c r="H8" s="52"/>
      <c r="I8" s="52"/>
      <c r="J8" s="52"/>
      <c r="K8" s="50"/>
      <c r="L8" s="130"/>
      <c r="M8" s="21"/>
      <c r="N8" s="21"/>
      <c r="O8" s="21"/>
      <c r="P8" s="131"/>
      <c r="Q8" s="197"/>
    </row>
    <row r="9" spans="1:17" ht="19.5" customHeight="1">
      <c r="A9" s="349">
        <v>1</v>
      </c>
      <c r="B9" s="392" t="s">
        <v>273</v>
      </c>
      <c r="C9" s="390">
        <v>4864796</v>
      </c>
      <c r="D9" s="375" t="s">
        <v>13</v>
      </c>
      <c r="E9" s="383" t="s">
        <v>366</v>
      </c>
      <c r="F9" s="391">
        <v>100</v>
      </c>
      <c r="G9" s="351">
        <v>61579</v>
      </c>
      <c r="H9" s="382">
        <v>62399</v>
      </c>
      <c r="I9" s="397">
        <f>G9-H9</f>
        <v>-820</v>
      </c>
      <c r="J9" s="397">
        <f>$F9*I9</f>
        <v>-82000</v>
      </c>
      <c r="K9" s="398">
        <f>J9/1000000</f>
        <v>-0.082</v>
      </c>
      <c r="L9" s="405">
        <v>76418</v>
      </c>
      <c r="M9" s="397">
        <v>76418</v>
      </c>
      <c r="N9" s="397">
        <f>L9-M9</f>
        <v>0</v>
      </c>
      <c r="O9" s="397">
        <f>$F9*N9</f>
        <v>0</v>
      </c>
      <c r="P9" s="398">
        <f>O9/1000000</f>
        <v>0</v>
      </c>
      <c r="Q9" s="197"/>
    </row>
    <row r="10" spans="1:17" ht="19.5" customHeight="1">
      <c r="A10" s="349">
        <v>2</v>
      </c>
      <c r="B10" s="392" t="s">
        <v>274</v>
      </c>
      <c r="C10" s="390">
        <v>4864797</v>
      </c>
      <c r="D10" s="375" t="s">
        <v>13</v>
      </c>
      <c r="E10" s="383" t="s">
        <v>366</v>
      </c>
      <c r="F10" s="391">
        <v>100</v>
      </c>
      <c r="G10" s="351">
        <v>14041</v>
      </c>
      <c r="H10" s="382">
        <v>7886</v>
      </c>
      <c r="I10" s="397">
        <f>G10-H10</f>
        <v>6155</v>
      </c>
      <c r="J10" s="397">
        <f>$F10*I10</f>
        <v>615500</v>
      </c>
      <c r="K10" s="398">
        <f>J10/1000000</f>
        <v>0.6155</v>
      </c>
      <c r="L10" s="569">
        <v>999863</v>
      </c>
      <c r="M10" s="397">
        <v>999858</v>
      </c>
      <c r="N10" s="397">
        <f>L10-M10</f>
        <v>5</v>
      </c>
      <c r="O10" s="397">
        <f>$F10*N10</f>
        <v>500</v>
      </c>
      <c r="P10" s="398">
        <f>O10/1000000</f>
        <v>0.0005</v>
      </c>
      <c r="Q10" s="197"/>
    </row>
    <row r="11" spans="1:17" ht="19.5" customHeight="1">
      <c r="A11" s="349">
        <v>3</v>
      </c>
      <c r="B11" s="392" t="s">
        <v>275</v>
      </c>
      <c r="C11" s="390">
        <v>4864818</v>
      </c>
      <c r="D11" s="375" t="s">
        <v>13</v>
      </c>
      <c r="E11" s="383" t="s">
        <v>366</v>
      </c>
      <c r="F11" s="391">
        <v>100</v>
      </c>
      <c r="G11" s="351">
        <v>124342</v>
      </c>
      <c r="H11" s="382">
        <v>125598</v>
      </c>
      <c r="I11" s="397">
        <f>G11-H11</f>
        <v>-1256</v>
      </c>
      <c r="J11" s="397">
        <f>$F11*I11</f>
        <v>-125600</v>
      </c>
      <c r="K11" s="398">
        <f>J11/1000000</f>
        <v>-0.1256</v>
      </c>
      <c r="L11" s="405">
        <v>85092</v>
      </c>
      <c r="M11" s="397">
        <v>85173</v>
      </c>
      <c r="N11" s="397">
        <f>L11-M11</f>
        <v>-81</v>
      </c>
      <c r="O11" s="397">
        <f>$F11*N11</f>
        <v>-8100</v>
      </c>
      <c r="P11" s="398">
        <f>O11/1000000</f>
        <v>-0.0081</v>
      </c>
      <c r="Q11" s="197"/>
    </row>
    <row r="12" spans="1:17" ht="19.5" customHeight="1">
      <c r="A12" s="349">
        <v>4</v>
      </c>
      <c r="B12" s="392" t="s">
        <v>276</v>
      </c>
      <c r="C12" s="390">
        <v>4864842</v>
      </c>
      <c r="D12" s="375" t="s">
        <v>13</v>
      </c>
      <c r="E12" s="383" t="s">
        <v>366</v>
      </c>
      <c r="F12" s="582">
        <v>1000</v>
      </c>
      <c r="G12" s="351">
        <v>11009</v>
      </c>
      <c r="H12" s="382">
        <v>9876</v>
      </c>
      <c r="I12" s="397">
        <f>G12-H12</f>
        <v>1133</v>
      </c>
      <c r="J12" s="397">
        <f>$F12*I12</f>
        <v>1133000</v>
      </c>
      <c r="K12" s="398">
        <f>J12/1000000</f>
        <v>1.133</v>
      </c>
      <c r="L12" s="405">
        <v>16767</v>
      </c>
      <c r="M12" s="397">
        <v>16764</v>
      </c>
      <c r="N12" s="397">
        <f>L12-M12</f>
        <v>3</v>
      </c>
      <c r="O12" s="397">
        <f>$F12*N12</f>
        <v>3000</v>
      </c>
      <c r="P12" s="398">
        <f>O12/1000000</f>
        <v>0.003</v>
      </c>
      <c r="Q12" s="197"/>
    </row>
    <row r="13" spans="1:17" ht="19.5" customHeight="1">
      <c r="A13" s="349"/>
      <c r="B13" s="389" t="s">
        <v>277</v>
      </c>
      <c r="C13" s="390"/>
      <c r="D13" s="375"/>
      <c r="E13" s="382"/>
      <c r="F13" s="391"/>
      <c r="G13" s="351"/>
      <c r="H13" s="382"/>
      <c r="I13" s="382"/>
      <c r="J13" s="382"/>
      <c r="K13" s="399"/>
      <c r="L13" s="406"/>
      <c r="M13" s="407"/>
      <c r="N13" s="407"/>
      <c r="O13" s="407"/>
      <c r="P13" s="408"/>
      <c r="Q13" s="197"/>
    </row>
    <row r="14" spans="1:17" ht="19.5" customHeight="1">
      <c r="A14" s="349"/>
      <c r="B14" s="389"/>
      <c r="C14" s="390"/>
      <c r="D14" s="375"/>
      <c r="E14" s="382"/>
      <c r="F14" s="391"/>
      <c r="G14" s="351"/>
      <c r="H14" s="382"/>
      <c r="I14" s="382"/>
      <c r="J14" s="382"/>
      <c r="K14" s="399"/>
      <c r="L14" s="406"/>
      <c r="M14" s="407"/>
      <c r="N14" s="407"/>
      <c r="O14" s="407"/>
      <c r="P14" s="408"/>
      <c r="Q14" s="197"/>
    </row>
    <row r="15" spans="1:17" ht="19.5" customHeight="1">
      <c r="A15" s="349">
        <v>5</v>
      </c>
      <c r="B15" s="392" t="s">
        <v>278</v>
      </c>
      <c r="C15" s="390">
        <v>4864880</v>
      </c>
      <c r="D15" s="375" t="s">
        <v>13</v>
      </c>
      <c r="E15" s="383" t="s">
        <v>366</v>
      </c>
      <c r="F15" s="391">
        <v>-500</v>
      </c>
      <c r="G15" s="351">
        <v>994460</v>
      </c>
      <c r="H15" s="382">
        <v>994819</v>
      </c>
      <c r="I15" s="397">
        <f>G15-H15</f>
        <v>-359</v>
      </c>
      <c r="J15" s="397">
        <f>$F15*I15</f>
        <v>179500</v>
      </c>
      <c r="K15" s="398">
        <f>J15/1000000</f>
        <v>0.1795</v>
      </c>
      <c r="L15" s="405">
        <v>962752</v>
      </c>
      <c r="M15" s="397">
        <v>962913</v>
      </c>
      <c r="N15" s="397">
        <f>L15-M15</f>
        <v>-161</v>
      </c>
      <c r="O15" s="397">
        <f>$F15*N15</f>
        <v>80500</v>
      </c>
      <c r="P15" s="398">
        <f>O15/1000000</f>
        <v>0.0805</v>
      </c>
      <c r="Q15" s="197"/>
    </row>
    <row r="16" spans="1:17" ht="19.5" customHeight="1">
      <c r="A16" s="349">
        <v>6</v>
      </c>
      <c r="B16" s="392" t="s">
        <v>279</v>
      </c>
      <c r="C16" s="390">
        <v>4864881</v>
      </c>
      <c r="D16" s="375" t="s">
        <v>13</v>
      </c>
      <c r="E16" s="383" t="s">
        <v>366</v>
      </c>
      <c r="F16" s="391">
        <v>-500</v>
      </c>
      <c r="G16" s="351">
        <v>994680</v>
      </c>
      <c r="H16" s="382">
        <v>994885</v>
      </c>
      <c r="I16" s="397">
        <f>G16-H16</f>
        <v>-205</v>
      </c>
      <c r="J16" s="397">
        <f>$F16*I16</f>
        <v>102500</v>
      </c>
      <c r="K16" s="398">
        <f>J16/1000000</f>
        <v>0.1025</v>
      </c>
      <c r="L16" s="405">
        <v>991438</v>
      </c>
      <c r="M16" s="397">
        <v>991584</v>
      </c>
      <c r="N16" s="397">
        <f>L16-M16</f>
        <v>-146</v>
      </c>
      <c r="O16" s="397">
        <f>$F16*N16</f>
        <v>73000</v>
      </c>
      <c r="P16" s="398">
        <f>O16/1000000</f>
        <v>0.073</v>
      </c>
      <c r="Q16" s="197"/>
    </row>
    <row r="17" spans="1:17" ht="19.5" customHeight="1">
      <c r="A17" s="349">
        <v>7</v>
      </c>
      <c r="B17" s="392" t="s">
        <v>294</v>
      </c>
      <c r="C17" s="390">
        <v>4902572</v>
      </c>
      <c r="D17" s="375" t="s">
        <v>13</v>
      </c>
      <c r="E17" s="383" t="s">
        <v>366</v>
      </c>
      <c r="F17" s="391">
        <v>300</v>
      </c>
      <c r="G17" s="351">
        <v>999989</v>
      </c>
      <c r="H17" s="382">
        <v>999989</v>
      </c>
      <c r="I17" s="397">
        <f>G17-H17</f>
        <v>0</v>
      </c>
      <c r="J17" s="397">
        <f>$F17*I17</f>
        <v>0</v>
      </c>
      <c r="K17" s="398">
        <f>J17/1000000</f>
        <v>0</v>
      </c>
      <c r="L17" s="405">
        <v>999890</v>
      </c>
      <c r="M17" s="397">
        <v>999900</v>
      </c>
      <c r="N17" s="397">
        <f>L17-M17</f>
        <v>-10</v>
      </c>
      <c r="O17" s="397">
        <f>$F17*N17</f>
        <v>-3000</v>
      </c>
      <c r="P17" s="398">
        <f>O17/1000000</f>
        <v>-0.003</v>
      </c>
      <c r="Q17" s="197"/>
    </row>
    <row r="18" spans="1:17" ht="19.5" customHeight="1">
      <c r="A18" s="349"/>
      <c r="B18" s="389"/>
      <c r="C18" s="390"/>
      <c r="D18" s="375"/>
      <c r="E18" s="383"/>
      <c r="F18" s="391"/>
      <c r="G18" s="124"/>
      <c r="H18" s="112"/>
      <c r="I18" s="52"/>
      <c r="J18" s="52"/>
      <c r="K18" s="128"/>
      <c r="L18" s="409"/>
      <c r="M18" s="23"/>
      <c r="N18" s="23"/>
      <c r="O18" s="23"/>
      <c r="P18" s="30"/>
      <c r="Q18" s="197"/>
    </row>
    <row r="19" spans="1:17" ht="19.5" customHeight="1">
      <c r="A19" s="349"/>
      <c r="B19" s="389"/>
      <c r="C19" s="390"/>
      <c r="D19" s="375"/>
      <c r="E19" s="383"/>
      <c r="F19" s="391"/>
      <c r="G19" s="124"/>
      <c r="H19" s="112"/>
      <c r="I19" s="52"/>
      <c r="J19" s="52"/>
      <c r="K19" s="128"/>
      <c r="L19" s="409"/>
      <c r="M19" s="23"/>
      <c r="N19" s="23"/>
      <c r="O19" s="23"/>
      <c r="P19" s="30"/>
      <c r="Q19" s="197"/>
    </row>
    <row r="20" spans="1:17" ht="19.5" customHeight="1">
      <c r="A20" s="349"/>
      <c r="B20" s="392"/>
      <c r="C20" s="390"/>
      <c r="D20" s="375"/>
      <c r="E20" s="383"/>
      <c r="F20" s="391"/>
      <c r="G20" s="124"/>
      <c r="H20" s="112"/>
      <c r="I20" s="52"/>
      <c r="J20" s="52"/>
      <c r="K20" s="128"/>
      <c r="L20" s="409"/>
      <c r="M20" s="23"/>
      <c r="N20" s="23"/>
      <c r="O20" s="23"/>
      <c r="P20" s="30"/>
      <c r="Q20" s="197"/>
    </row>
    <row r="21" spans="1:17" ht="19.5" customHeight="1">
      <c r="A21" s="349"/>
      <c r="B21" s="389" t="s">
        <v>280</v>
      </c>
      <c r="C21" s="390"/>
      <c r="D21" s="375"/>
      <c r="E21" s="383"/>
      <c r="F21" s="393"/>
      <c r="G21" s="124"/>
      <c r="H21" s="112"/>
      <c r="I21" s="49"/>
      <c r="J21" s="53"/>
      <c r="K21" s="401">
        <f>SUM(K9:K20)</f>
        <v>1.8229000000000002</v>
      </c>
      <c r="L21" s="410"/>
      <c r="M21" s="407"/>
      <c r="N21" s="407"/>
      <c r="O21" s="407"/>
      <c r="P21" s="402">
        <f>SUM(P9:P20)</f>
        <v>0.1459</v>
      </c>
      <c r="Q21" s="197"/>
    </row>
    <row r="22" spans="1:17" ht="19.5" customHeight="1">
      <c r="A22" s="349"/>
      <c r="B22" s="389" t="s">
        <v>281</v>
      </c>
      <c r="C22" s="390"/>
      <c r="D22" s="375"/>
      <c r="E22" s="383"/>
      <c r="F22" s="393"/>
      <c r="G22" s="124"/>
      <c r="H22" s="112"/>
      <c r="I22" s="49"/>
      <c r="J22" s="49"/>
      <c r="K22" s="128"/>
      <c r="L22" s="409"/>
      <c r="M22" s="23"/>
      <c r="N22" s="23"/>
      <c r="O22" s="23"/>
      <c r="P22" s="30"/>
      <c r="Q22" s="197"/>
    </row>
    <row r="23" spans="1:17" ht="19.5" customHeight="1">
      <c r="A23" s="349"/>
      <c r="B23" s="389" t="s">
        <v>282</v>
      </c>
      <c r="C23" s="390"/>
      <c r="D23" s="375"/>
      <c r="E23" s="383"/>
      <c r="F23" s="393"/>
      <c r="G23" s="124"/>
      <c r="H23" s="112"/>
      <c r="I23" s="49"/>
      <c r="J23" s="49"/>
      <c r="K23" s="128"/>
      <c r="L23" s="409"/>
      <c r="M23" s="23"/>
      <c r="N23" s="23"/>
      <c r="O23" s="23"/>
      <c r="P23" s="30"/>
      <c r="Q23" s="197"/>
    </row>
    <row r="24" spans="1:17" ht="19.5" customHeight="1">
      <c r="A24" s="349">
        <v>8</v>
      </c>
      <c r="B24" s="392" t="s">
        <v>283</v>
      </c>
      <c r="C24" s="390">
        <v>4864794</v>
      </c>
      <c r="D24" s="375" t="s">
        <v>13</v>
      </c>
      <c r="E24" s="383" t="s">
        <v>366</v>
      </c>
      <c r="F24" s="391">
        <v>200</v>
      </c>
      <c r="G24" s="351">
        <v>964290</v>
      </c>
      <c r="H24" s="382">
        <v>964823</v>
      </c>
      <c r="I24" s="397">
        <f>G24-H24</f>
        <v>-533</v>
      </c>
      <c r="J24" s="397">
        <f>$F24*I24</f>
        <v>-106600</v>
      </c>
      <c r="K24" s="398">
        <f>J24/1000000</f>
        <v>-0.1066</v>
      </c>
      <c r="L24" s="405">
        <v>991136</v>
      </c>
      <c r="M24" s="397">
        <v>990932</v>
      </c>
      <c r="N24" s="397">
        <f>L24-M24</f>
        <v>204</v>
      </c>
      <c r="O24" s="397">
        <f>$F24*N24</f>
        <v>40800</v>
      </c>
      <c r="P24" s="398">
        <f>O24/1000000</f>
        <v>0.0408</v>
      </c>
      <c r="Q24" s="197"/>
    </row>
    <row r="25" spans="1:17" ht="19.5" customHeight="1">
      <c r="A25" s="349">
        <v>9</v>
      </c>
      <c r="B25" s="392" t="s">
        <v>284</v>
      </c>
      <c r="C25" s="390">
        <v>4864795</v>
      </c>
      <c r="D25" s="375" t="s">
        <v>13</v>
      </c>
      <c r="E25" s="383" t="s">
        <v>366</v>
      </c>
      <c r="F25" s="391">
        <v>100</v>
      </c>
      <c r="G25" s="351">
        <v>943847</v>
      </c>
      <c r="H25" s="382">
        <v>954531</v>
      </c>
      <c r="I25" s="397">
        <f>G25-H25</f>
        <v>-10684</v>
      </c>
      <c r="J25" s="397">
        <f>$F25*I25</f>
        <v>-1068400</v>
      </c>
      <c r="K25" s="398">
        <f>J25/1000000</f>
        <v>-1.0684</v>
      </c>
      <c r="L25" s="405">
        <v>931784</v>
      </c>
      <c r="M25" s="397">
        <v>931792</v>
      </c>
      <c r="N25" s="397">
        <f>L25-M25</f>
        <v>-8</v>
      </c>
      <c r="O25" s="397">
        <f>$F25*N25</f>
        <v>-800</v>
      </c>
      <c r="P25" s="398">
        <f>O25/1000000</f>
        <v>-0.0008</v>
      </c>
      <c r="Q25" s="197"/>
    </row>
    <row r="26" spans="1:17" ht="19.5" customHeight="1">
      <c r="A26" s="349"/>
      <c r="B26" s="392"/>
      <c r="C26" s="390"/>
      <c r="D26" s="375"/>
      <c r="E26" s="383"/>
      <c r="F26" s="391"/>
      <c r="G26" s="124"/>
      <c r="H26" s="112"/>
      <c r="I26" s="52"/>
      <c r="J26" s="52"/>
      <c r="K26" s="128"/>
      <c r="L26" s="409"/>
      <c r="M26" s="23"/>
      <c r="N26" s="23"/>
      <c r="O26" s="23"/>
      <c r="P26" s="30"/>
      <c r="Q26" s="197"/>
    </row>
    <row r="27" spans="1:17" ht="19.5" customHeight="1">
      <c r="A27" s="349"/>
      <c r="B27" s="389" t="s">
        <v>285</v>
      </c>
      <c r="C27" s="392"/>
      <c r="D27" s="375"/>
      <c r="E27" s="383"/>
      <c r="F27" s="393"/>
      <c r="G27" s="124"/>
      <c r="H27" s="112"/>
      <c r="I27" s="49"/>
      <c r="J27" s="53"/>
      <c r="K27" s="402">
        <f>SUM(K24:K26)</f>
        <v>-1.175</v>
      </c>
      <c r="L27" s="410"/>
      <c r="M27" s="407"/>
      <c r="N27" s="407"/>
      <c r="O27" s="407"/>
      <c r="P27" s="402">
        <f>SUM(P24:P26)</f>
        <v>0.04</v>
      </c>
      <c r="Q27" s="197"/>
    </row>
    <row r="28" spans="1:17" ht="19.5" customHeight="1">
      <c r="A28" s="349"/>
      <c r="B28" s="389" t="s">
        <v>286</v>
      </c>
      <c r="C28" s="390"/>
      <c r="D28" s="375"/>
      <c r="E28" s="382"/>
      <c r="F28" s="391"/>
      <c r="G28" s="124"/>
      <c r="H28" s="112"/>
      <c r="I28" s="52"/>
      <c r="J28" s="48"/>
      <c r="K28" s="128"/>
      <c r="L28" s="409"/>
      <c r="M28" s="23"/>
      <c r="N28" s="23"/>
      <c r="O28" s="23"/>
      <c r="P28" s="30"/>
      <c r="Q28" s="197"/>
    </row>
    <row r="29" spans="1:17" ht="19.5" customHeight="1">
      <c r="A29" s="349"/>
      <c r="B29" s="389" t="s">
        <v>282</v>
      </c>
      <c r="C29" s="390"/>
      <c r="D29" s="375"/>
      <c r="E29" s="382"/>
      <c r="F29" s="391"/>
      <c r="G29" s="124"/>
      <c r="H29" s="112"/>
      <c r="I29" s="52"/>
      <c r="J29" s="48"/>
      <c r="K29" s="128"/>
      <c r="L29" s="409"/>
      <c r="M29" s="23"/>
      <c r="N29" s="23"/>
      <c r="O29" s="23"/>
      <c r="P29" s="30"/>
      <c r="Q29" s="197"/>
    </row>
    <row r="30" spans="1:17" ht="19.5" customHeight="1">
      <c r="A30" s="349">
        <v>10</v>
      </c>
      <c r="B30" s="392" t="s">
        <v>287</v>
      </c>
      <c r="C30" s="390">
        <v>4864819</v>
      </c>
      <c r="D30" s="375" t="s">
        <v>13</v>
      </c>
      <c r="E30" s="383" t="s">
        <v>366</v>
      </c>
      <c r="F30" s="394">
        <v>200</v>
      </c>
      <c r="G30" s="351">
        <v>139031</v>
      </c>
      <c r="H30" s="382">
        <v>136266</v>
      </c>
      <c r="I30" s="397">
        <f>G30-H30</f>
        <v>2765</v>
      </c>
      <c r="J30" s="397">
        <f>$F30*I30</f>
        <v>553000</v>
      </c>
      <c r="K30" s="398">
        <f>J30/1000000</f>
        <v>0.553</v>
      </c>
      <c r="L30" s="405">
        <v>248824</v>
      </c>
      <c r="M30" s="397">
        <v>248487</v>
      </c>
      <c r="N30" s="397">
        <f>L30-M30</f>
        <v>337</v>
      </c>
      <c r="O30" s="397">
        <f>$F30*N30</f>
        <v>67400</v>
      </c>
      <c r="P30" s="398">
        <f>O30/1000000</f>
        <v>0.0674</v>
      </c>
      <c r="Q30" s="197"/>
    </row>
    <row r="31" spans="1:17" ht="19.5" customHeight="1">
      <c r="A31" s="349">
        <v>11</v>
      </c>
      <c r="B31" s="392" t="s">
        <v>288</v>
      </c>
      <c r="C31" s="390">
        <v>4864801</v>
      </c>
      <c r="D31" s="375" t="s">
        <v>13</v>
      </c>
      <c r="E31" s="383" t="s">
        <v>366</v>
      </c>
      <c r="F31" s="394">
        <v>200</v>
      </c>
      <c r="G31" s="351">
        <v>21750</v>
      </c>
      <c r="H31" s="382">
        <v>20508</v>
      </c>
      <c r="I31" s="397">
        <f>G31-H31</f>
        <v>1242</v>
      </c>
      <c r="J31" s="397">
        <f>$F31*I31</f>
        <v>248400</v>
      </c>
      <c r="K31" s="398">
        <f>J31/1000000</f>
        <v>0.2484</v>
      </c>
      <c r="L31" s="405">
        <v>38729</v>
      </c>
      <c r="M31" s="397">
        <v>38682</v>
      </c>
      <c r="N31" s="397">
        <f>L31-M31</f>
        <v>47</v>
      </c>
      <c r="O31" s="397">
        <f>$F31*N31</f>
        <v>9400</v>
      </c>
      <c r="P31" s="398">
        <f>O31/1000000</f>
        <v>0.0094</v>
      </c>
      <c r="Q31" s="197"/>
    </row>
    <row r="32" spans="1:17" ht="19.5" customHeight="1">
      <c r="A32" s="349">
        <v>12</v>
      </c>
      <c r="B32" s="392" t="s">
        <v>289</v>
      </c>
      <c r="C32" s="390">
        <v>4864820</v>
      </c>
      <c r="D32" s="375" t="s">
        <v>13</v>
      </c>
      <c r="E32" s="383" t="s">
        <v>366</v>
      </c>
      <c r="F32" s="394">
        <v>100</v>
      </c>
      <c r="G32" s="351">
        <v>12201</v>
      </c>
      <c r="H32" s="382">
        <v>9879</v>
      </c>
      <c r="I32" s="397">
        <f>G32-H32</f>
        <v>2322</v>
      </c>
      <c r="J32" s="397">
        <f>$F32*I32</f>
        <v>232200</v>
      </c>
      <c r="K32" s="398">
        <f>J32/1000000</f>
        <v>0.2322</v>
      </c>
      <c r="L32" s="405">
        <v>67353</v>
      </c>
      <c r="M32" s="397">
        <v>67277</v>
      </c>
      <c r="N32" s="397">
        <f>L32-M32</f>
        <v>76</v>
      </c>
      <c r="O32" s="397">
        <f>$F32*N32</f>
        <v>7600</v>
      </c>
      <c r="P32" s="398">
        <f>O32/1000000</f>
        <v>0.0076</v>
      </c>
      <c r="Q32" s="197"/>
    </row>
    <row r="33" spans="1:17" ht="19.5" customHeight="1">
      <c r="A33" s="349">
        <v>13</v>
      </c>
      <c r="B33" s="392" t="s">
        <v>290</v>
      </c>
      <c r="C33" s="390">
        <v>4865168</v>
      </c>
      <c r="D33" s="375" t="s">
        <v>13</v>
      </c>
      <c r="E33" s="383" t="s">
        <v>366</v>
      </c>
      <c r="F33" s="394">
        <v>1000</v>
      </c>
      <c r="G33" s="351">
        <v>992073</v>
      </c>
      <c r="H33" s="382">
        <v>992435</v>
      </c>
      <c r="I33" s="397">
        <f>G33-H33</f>
        <v>-362</v>
      </c>
      <c r="J33" s="397">
        <f>$F33*I33</f>
        <v>-362000</v>
      </c>
      <c r="K33" s="398">
        <f>J33/1000000</f>
        <v>-0.362</v>
      </c>
      <c r="L33" s="405">
        <v>997601</v>
      </c>
      <c r="M33" s="397">
        <v>997603</v>
      </c>
      <c r="N33" s="397">
        <f>L33-M33</f>
        <v>-2</v>
      </c>
      <c r="O33" s="397">
        <f>$F33*N33</f>
        <v>-2000</v>
      </c>
      <c r="P33" s="398">
        <f>O33/1000000</f>
        <v>-0.002</v>
      </c>
      <c r="Q33" s="197"/>
    </row>
    <row r="34" spans="1:17" ht="19.5" customHeight="1">
      <c r="A34" s="349">
        <v>14</v>
      </c>
      <c r="B34" s="392" t="s">
        <v>291</v>
      </c>
      <c r="C34" s="390">
        <v>4864802</v>
      </c>
      <c r="D34" s="375" t="s">
        <v>13</v>
      </c>
      <c r="E34" s="383" t="s">
        <v>366</v>
      </c>
      <c r="F34" s="394">
        <v>100</v>
      </c>
      <c r="G34" s="351">
        <v>988244</v>
      </c>
      <c r="H34" s="382">
        <v>989360</v>
      </c>
      <c r="I34" s="397">
        <f>G34-H34</f>
        <v>-1116</v>
      </c>
      <c r="J34" s="397">
        <f>$F34*I34</f>
        <v>-111600</v>
      </c>
      <c r="K34" s="398">
        <f>J34/1000000</f>
        <v>-0.1116</v>
      </c>
      <c r="L34" s="405">
        <v>7893</v>
      </c>
      <c r="M34" s="397">
        <v>7894</v>
      </c>
      <c r="N34" s="397">
        <f>L34-M34</f>
        <v>-1</v>
      </c>
      <c r="O34" s="397">
        <f>$F34*N34</f>
        <v>-100</v>
      </c>
      <c r="P34" s="398">
        <f>O34/1000000</f>
        <v>-0.0001</v>
      </c>
      <c r="Q34" s="197"/>
    </row>
    <row r="35" spans="1:17" ht="19.5" customHeight="1">
      <c r="A35" s="349"/>
      <c r="B35" s="389" t="s">
        <v>277</v>
      </c>
      <c r="C35" s="390"/>
      <c r="D35" s="375"/>
      <c r="E35" s="382"/>
      <c r="F35" s="391"/>
      <c r="G35" s="351"/>
      <c r="H35" s="382"/>
      <c r="I35" s="382"/>
      <c r="J35" s="400"/>
      <c r="K35" s="399"/>
      <c r="L35" s="406"/>
      <c r="M35" s="407"/>
      <c r="N35" s="407"/>
      <c r="O35" s="407"/>
      <c r="P35" s="408"/>
      <c r="Q35" s="197"/>
    </row>
    <row r="36" spans="1:17" ht="19.5" customHeight="1">
      <c r="A36" s="349">
        <v>15</v>
      </c>
      <c r="B36" s="392" t="s">
        <v>292</v>
      </c>
      <c r="C36" s="390">
        <v>4864882</v>
      </c>
      <c r="D36" s="375" t="s">
        <v>13</v>
      </c>
      <c r="E36" s="383" t="s">
        <v>366</v>
      </c>
      <c r="F36" s="394">
        <v>-500</v>
      </c>
      <c r="G36" s="351">
        <v>996189</v>
      </c>
      <c r="H36" s="382">
        <v>996599</v>
      </c>
      <c r="I36" s="397">
        <f>G36-H36</f>
        <v>-410</v>
      </c>
      <c r="J36" s="397">
        <f>$F36*I36</f>
        <v>205000</v>
      </c>
      <c r="K36" s="398">
        <f>J36/1000000</f>
        <v>0.205</v>
      </c>
      <c r="L36" s="405">
        <v>995926</v>
      </c>
      <c r="M36" s="397">
        <v>995926</v>
      </c>
      <c r="N36" s="397">
        <f>L36-M36</f>
        <v>0</v>
      </c>
      <c r="O36" s="397">
        <f>$F36*N36</f>
        <v>0</v>
      </c>
      <c r="P36" s="398">
        <f>O36/1000000</f>
        <v>0</v>
      </c>
      <c r="Q36" s="197"/>
    </row>
    <row r="37" spans="1:17" ht="19.5" customHeight="1">
      <c r="A37" s="349">
        <v>16</v>
      </c>
      <c r="B37" s="392" t="s">
        <v>295</v>
      </c>
      <c r="C37" s="390">
        <v>4902572</v>
      </c>
      <c r="D37" s="375" t="s">
        <v>13</v>
      </c>
      <c r="E37" s="383" t="s">
        <v>366</v>
      </c>
      <c r="F37" s="394">
        <v>-300</v>
      </c>
      <c r="G37" s="351">
        <v>999989</v>
      </c>
      <c r="H37" s="382">
        <v>999989</v>
      </c>
      <c r="I37" s="397">
        <f>G37-H37</f>
        <v>0</v>
      </c>
      <c r="J37" s="397">
        <f>$F37*I37</f>
        <v>0</v>
      </c>
      <c r="K37" s="398">
        <f>J37/1000000</f>
        <v>0</v>
      </c>
      <c r="L37" s="405">
        <v>999890</v>
      </c>
      <c r="M37" s="397">
        <v>999900</v>
      </c>
      <c r="N37" s="397">
        <f>L37-M37</f>
        <v>-10</v>
      </c>
      <c r="O37" s="397">
        <f>$F37*N37</f>
        <v>3000</v>
      </c>
      <c r="P37" s="398">
        <f>O37/1000000</f>
        <v>0.003</v>
      </c>
      <c r="Q37" s="197"/>
    </row>
    <row r="38" spans="1:17" ht="19.5" customHeight="1">
      <c r="A38" s="349"/>
      <c r="B38" s="389"/>
      <c r="C38" s="390"/>
      <c r="D38" s="390"/>
      <c r="E38" s="392"/>
      <c r="F38" s="390"/>
      <c r="G38" s="124"/>
      <c r="H38" s="52"/>
      <c r="I38" s="52"/>
      <c r="J38" s="52"/>
      <c r="K38" s="132"/>
      <c r="L38" s="46"/>
      <c r="M38" s="23"/>
      <c r="N38" s="23"/>
      <c r="O38" s="23"/>
      <c r="P38" s="30"/>
      <c r="Q38" s="197"/>
    </row>
    <row r="39" spans="1:17" ht="19.5" customHeight="1" thickBot="1">
      <c r="A39" s="395"/>
      <c r="B39" s="396" t="s">
        <v>293</v>
      </c>
      <c r="C39" s="396"/>
      <c r="D39" s="396"/>
      <c r="E39" s="396"/>
      <c r="F39" s="396"/>
      <c r="G39" s="134"/>
      <c r="H39" s="133"/>
      <c r="I39" s="133"/>
      <c r="J39" s="133"/>
      <c r="K39" s="677">
        <f>SUM(K30:K38)</f>
        <v>0.765</v>
      </c>
      <c r="L39" s="411"/>
      <c r="M39" s="412"/>
      <c r="N39" s="412"/>
      <c r="O39" s="412"/>
      <c r="P39" s="403">
        <f>SUM(P30:P38)</f>
        <v>0.0853</v>
      </c>
      <c r="Q39" s="198"/>
    </row>
    <row r="40" spans="1:16" ht="13.5" thickTop="1">
      <c r="A40" s="66"/>
      <c r="B40" s="2"/>
      <c r="C40" s="121"/>
      <c r="D40" s="66"/>
      <c r="E40" s="121"/>
      <c r="F40" s="10"/>
      <c r="G40" s="10"/>
      <c r="H40" s="10"/>
      <c r="I40" s="10"/>
      <c r="J40" s="10"/>
      <c r="K40" s="11"/>
      <c r="L40" s="413"/>
      <c r="M40" s="19"/>
      <c r="N40" s="19"/>
      <c r="O40" s="19"/>
      <c r="P40" s="19"/>
    </row>
    <row r="41" spans="11:16" ht="12.75">
      <c r="K41" s="19"/>
      <c r="L41" s="19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2:16" ht="21.75">
      <c r="B43" s="244" t="s">
        <v>352</v>
      </c>
      <c r="K43" s="415">
        <f>K21</f>
        <v>1.8229000000000002</v>
      </c>
      <c r="L43" s="414"/>
      <c r="M43" s="414"/>
      <c r="N43" s="414"/>
      <c r="O43" s="414"/>
      <c r="P43" s="415">
        <f>P21</f>
        <v>0.1459</v>
      </c>
    </row>
    <row r="44" spans="2:16" ht="21.75">
      <c r="B44" s="244" t="s">
        <v>353</v>
      </c>
      <c r="K44" s="415">
        <f>K27</f>
        <v>-1.175</v>
      </c>
      <c r="L44" s="414"/>
      <c r="M44" s="414"/>
      <c r="N44" s="414"/>
      <c r="O44" s="414"/>
      <c r="P44" s="415">
        <f>P27</f>
        <v>0.04</v>
      </c>
    </row>
    <row r="45" spans="2:16" ht="21.75">
      <c r="B45" s="244" t="s">
        <v>354</v>
      </c>
      <c r="K45" s="415">
        <f>K39</f>
        <v>0.765</v>
      </c>
      <c r="L45" s="414"/>
      <c r="M45" s="414"/>
      <c r="N45" s="414"/>
      <c r="O45" s="414"/>
      <c r="P45" s="663">
        <f>P39</f>
        <v>0.0853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55" zoomScaleNormal="75" zoomScaleSheetLayoutView="55" zoomScalePageLayoutView="0" workbookViewId="0" topLeftCell="A1">
      <selection activeCell="E58" sqref="E58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3.140625" style="0" customWidth="1"/>
    <col min="4" max="4" width="12.710937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0.00390625" style="0" customWidth="1"/>
    <col min="11" max="11" width="12.28125" style="0" customWidth="1"/>
    <col min="12" max="12" width="13.7109375" style="0" customWidth="1"/>
    <col min="13" max="13" width="10.57421875" style="0" customWidth="1"/>
    <col min="14" max="14" width="9.421875" style="0" customWidth="1"/>
    <col min="15" max="15" width="11.57421875" style="0" customWidth="1"/>
    <col min="16" max="16" width="12.8515625" style="0" customWidth="1"/>
    <col min="17" max="17" width="13.57421875" style="0" customWidth="1"/>
    <col min="18" max="18" width="7.57421875" style="0" customWidth="1"/>
  </cols>
  <sheetData>
    <row r="1" ht="26.25">
      <c r="A1" s="1" t="s">
        <v>256</v>
      </c>
    </row>
    <row r="2" spans="1:16" ht="12.75">
      <c r="A2" s="2" t="s">
        <v>257</v>
      </c>
      <c r="P2" s="332" t="str">
        <f>NDPL!Q1</f>
        <v>NOVEMBER 2010</v>
      </c>
    </row>
    <row r="3" spans="1:9" ht="18">
      <c r="A3" s="97" t="s">
        <v>371</v>
      </c>
      <c r="B3" s="240"/>
      <c r="C3" s="342"/>
      <c r="D3" s="343"/>
      <c r="E3" s="343"/>
      <c r="F3" s="342"/>
      <c r="G3" s="342"/>
      <c r="H3" s="342"/>
      <c r="I3" s="342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01/12/10</v>
      </c>
      <c r="H5" s="41" t="str">
        <f>NDPL!H5</f>
        <v>INTIAL READING 01/11/10</v>
      </c>
      <c r="I5" s="41" t="s">
        <v>4</v>
      </c>
      <c r="J5" s="41" t="s">
        <v>5</v>
      </c>
      <c r="K5" s="41" t="s">
        <v>6</v>
      </c>
      <c r="L5" s="43" t="str">
        <f>NDPL!G5</f>
        <v>FINAL READING 01/12/10</v>
      </c>
      <c r="M5" s="41" t="str">
        <f>NDPL!H5</f>
        <v>INTIAL READING 01/11/10</v>
      </c>
      <c r="N5" s="41" t="s">
        <v>4</v>
      </c>
      <c r="O5" s="41" t="s">
        <v>5</v>
      </c>
      <c r="P5" s="42" t="s">
        <v>6</v>
      </c>
      <c r="Q5" s="42" t="s">
        <v>329</v>
      </c>
    </row>
    <row r="6" ht="14.25" thickBot="1" thickTop="1"/>
    <row r="7" spans="1:17" ht="13.5" thickTop="1">
      <c r="A7" s="26"/>
      <c r="B7" s="145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96"/>
    </row>
    <row r="8" spans="1:17" ht="12.75">
      <c r="A8" s="151"/>
      <c r="B8" s="159" t="s">
        <v>302</v>
      </c>
      <c r="C8" s="153"/>
      <c r="D8" s="154"/>
      <c r="E8" s="154"/>
      <c r="F8" s="156"/>
      <c r="G8" s="170"/>
      <c r="H8" s="21"/>
      <c r="I8" s="82"/>
      <c r="J8" s="82"/>
      <c r="K8" s="84"/>
      <c r="L8" s="83"/>
      <c r="M8" s="81"/>
      <c r="N8" s="82"/>
      <c r="O8" s="82"/>
      <c r="P8" s="84"/>
      <c r="Q8" s="197"/>
    </row>
    <row r="9" spans="1:17" ht="12.75">
      <c r="A9" s="158"/>
      <c r="B9" s="147" t="s">
        <v>303</v>
      </c>
      <c r="C9" s="148" t="s">
        <v>297</v>
      </c>
      <c r="D9" s="160"/>
      <c r="E9" s="154"/>
      <c r="F9" s="156"/>
      <c r="G9" s="25"/>
      <c r="H9" s="21"/>
      <c r="I9" s="82"/>
      <c r="J9" s="82"/>
      <c r="K9" s="84"/>
      <c r="L9" s="238"/>
      <c r="M9" s="82"/>
      <c r="N9" s="82"/>
      <c r="O9" s="82"/>
      <c r="P9" s="84"/>
      <c r="Q9" s="197"/>
    </row>
    <row r="10" spans="1:17" ht="12.75">
      <c r="A10" s="151">
        <v>1</v>
      </c>
      <c r="B10" s="152" t="s">
        <v>298</v>
      </c>
      <c r="C10" s="153">
        <v>4902497</v>
      </c>
      <c r="D10" s="154" t="s">
        <v>13</v>
      </c>
      <c r="E10" s="154" t="s">
        <v>375</v>
      </c>
      <c r="F10" s="155">
        <v>2000</v>
      </c>
      <c r="G10" s="169">
        <v>5351</v>
      </c>
      <c r="H10" s="82">
        <v>4803</v>
      </c>
      <c r="I10" s="82">
        <f>G10-H10</f>
        <v>548</v>
      </c>
      <c r="J10" s="82">
        <f>$F10*I10</f>
        <v>1096000</v>
      </c>
      <c r="K10" s="84">
        <f>J10/1000000</f>
        <v>1.096</v>
      </c>
      <c r="L10" s="238">
        <v>999851</v>
      </c>
      <c r="M10" s="82">
        <v>999844</v>
      </c>
      <c r="N10" s="82">
        <f>L10-M10</f>
        <v>7</v>
      </c>
      <c r="O10" s="82">
        <f>$F10*N10</f>
        <v>14000</v>
      </c>
      <c r="P10" s="84">
        <f>O10/1000000</f>
        <v>0.014</v>
      </c>
      <c r="Q10" s="197"/>
    </row>
    <row r="11" spans="1:17" ht="12.75">
      <c r="A11" s="151">
        <v>2</v>
      </c>
      <c r="B11" s="152" t="s">
        <v>300</v>
      </c>
      <c r="C11" s="153">
        <v>4902498</v>
      </c>
      <c r="D11" s="154" t="s">
        <v>13</v>
      </c>
      <c r="E11" s="154" t="s">
        <v>375</v>
      </c>
      <c r="F11" s="155">
        <v>2000</v>
      </c>
      <c r="G11" s="169">
        <v>4042</v>
      </c>
      <c r="H11" s="82">
        <v>3547</v>
      </c>
      <c r="I11" s="82">
        <f>G11-H11</f>
        <v>495</v>
      </c>
      <c r="J11" s="82">
        <f>$F11*I11</f>
        <v>990000</v>
      </c>
      <c r="K11" s="84">
        <f>J11/1000000</f>
        <v>0.99</v>
      </c>
      <c r="L11" s="575">
        <v>999621</v>
      </c>
      <c r="M11" s="82">
        <v>999609</v>
      </c>
      <c r="N11" s="82">
        <f>L11-M11</f>
        <v>12</v>
      </c>
      <c r="O11" s="82">
        <f>$F11*N11</f>
        <v>24000</v>
      </c>
      <c r="P11" s="84">
        <f>O11/1000000</f>
        <v>0.024</v>
      </c>
      <c r="Q11" s="197"/>
    </row>
    <row r="12" spans="1:17" ht="12.75">
      <c r="A12" s="124"/>
      <c r="B12" s="161"/>
      <c r="C12" s="142"/>
      <c r="D12" s="162"/>
      <c r="E12" s="162"/>
      <c r="F12" s="163"/>
      <c r="G12" s="171"/>
      <c r="H12" s="172"/>
      <c r="I12" s="82"/>
      <c r="J12" s="82"/>
      <c r="K12" s="84"/>
      <c r="L12" s="238"/>
      <c r="M12" s="82"/>
      <c r="N12" s="82"/>
      <c r="O12" s="82"/>
      <c r="P12" s="84"/>
      <c r="Q12" s="197"/>
    </row>
    <row r="13" spans="1:17" ht="12.75">
      <c r="A13" s="124"/>
      <c r="B13" s="164"/>
      <c r="C13" s="142"/>
      <c r="D13" s="162"/>
      <c r="E13" s="162"/>
      <c r="F13" s="163"/>
      <c r="G13" s="171"/>
      <c r="H13" s="172"/>
      <c r="I13" s="82"/>
      <c r="J13" s="82"/>
      <c r="K13" s="84"/>
      <c r="L13" s="238"/>
      <c r="M13" s="82"/>
      <c r="N13" s="82"/>
      <c r="O13" s="82"/>
      <c r="P13" s="84"/>
      <c r="Q13" s="197"/>
    </row>
    <row r="14" spans="1:17" ht="12.75">
      <c r="A14" s="124"/>
      <c r="B14" s="161"/>
      <c r="C14" s="142"/>
      <c r="D14" s="162"/>
      <c r="E14" s="162"/>
      <c r="F14" s="163"/>
      <c r="G14" s="171"/>
      <c r="H14" s="172"/>
      <c r="I14" s="82"/>
      <c r="J14" s="82"/>
      <c r="K14" s="84"/>
      <c r="L14" s="238"/>
      <c r="M14" s="82"/>
      <c r="N14" s="82"/>
      <c r="O14" s="82"/>
      <c r="P14" s="84"/>
      <c r="Q14" s="197"/>
    </row>
    <row r="15" spans="1:17" ht="12.75">
      <c r="A15" s="124"/>
      <c r="B15" s="161"/>
      <c r="C15" s="142"/>
      <c r="D15" s="162"/>
      <c r="E15" s="162"/>
      <c r="F15" s="163"/>
      <c r="G15" s="171"/>
      <c r="H15" s="172"/>
      <c r="I15" s="173" t="s">
        <v>338</v>
      </c>
      <c r="J15" s="82"/>
      <c r="K15" s="174">
        <f>SUM(K10:K11)</f>
        <v>2.0860000000000003</v>
      </c>
      <c r="L15" s="238"/>
      <c r="M15" s="82"/>
      <c r="N15" s="173" t="s">
        <v>338</v>
      </c>
      <c r="O15" s="82"/>
      <c r="P15" s="254">
        <f>SUM(P10:P11)</f>
        <v>0.038</v>
      </c>
      <c r="Q15" s="197"/>
    </row>
    <row r="16" spans="1:17" ht="12.75">
      <c r="A16" s="124"/>
      <c r="B16" s="164" t="s">
        <v>12</v>
      </c>
      <c r="C16" s="142"/>
      <c r="D16" s="162"/>
      <c r="E16" s="162"/>
      <c r="F16" s="163"/>
      <c r="G16" s="171"/>
      <c r="H16" s="172"/>
      <c r="I16" s="82"/>
      <c r="J16" s="82"/>
      <c r="K16" s="84"/>
      <c r="L16" s="238"/>
      <c r="M16" s="82"/>
      <c r="N16" s="82"/>
      <c r="O16" s="82"/>
      <c r="P16" s="84"/>
      <c r="Q16" s="197"/>
    </row>
    <row r="17" spans="1:17" ht="12.75">
      <c r="A17" s="165"/>
      <c r="B17" s="140" t="s">
        <v>304</v>
      </c>
      <c r="C17" s="166" t="s">
        <v>297</v>
      </c>
      <c r="D17" s="160"/>
      <c r="E17" s="162"/>
      <c r="F17" s="167"/>
      <c r="G17" s="25"/>
      <c r="H17" s="21"/>
      <c r="I17" s="82"/>
      <c r="J17" s="82"/>
      <c r="K17" s="84"/>
      <c r="L17" s="238"/>
      <c r="M17" s="82"/>
      <c r="N17" s="82"/>
      <c r="O17" s="82"/>
      <c r="P17" s="84"/>
      <c r="Q17" s="197"/>
    </row>
    <row r="18" spans="1:17" ht="12.75">
      <c r="A18" s="124">
        <v>3</v>
      </c>
      <c r="B18" s="161" t="s">
        <v>298</v>
      </c>
      <c r="C18" s="142">
        <v>4902505</v>
      </c>
      <c r="D18" s="162" t="s">
        <v>13</v>
      </c>
      <c r="E18" s="154" t="s">
        <v>375</v>
      </c>
      <c r="F18" s="168">
        <v>1000</v>
      </c>
      <c r="G18" s="138">
        <v>999773</v>
      </c>
      <c r="H18" s="82">
        <v>999773</v>
      </c>
      <c r="I18" s="82">
        <f>G18-H18</f>
        <v>0</v>
      </c>
      <c r="J18" s="82">
        <f>$F18*I18</f>
        <v>0</v>
      </c>
      <c r="K18" s="84">
        <f>J18/1000000</f>
        <v>0</v>
      </c>
      <c r="L18" s="238">
        <v>40455</v>
      </c>
      <c r="M18" s="82">
        <v>40282</v>
      </c>
      <c r="N18" s="82">
        <f>L18-M18</f>
        <v>173</v>
      </c>
      <c r="O18" s="82">
        <f>$F18*N18</f>
        <v>173000</v>
      </c>
      <c r="P18" s="84">
        <f>O18/1000000</f>
        <v>0.173</v>
      </c>
      <c r="Q18" s="197"/>
    </row>
    <row r="19" spans="1:17" ht="12.75">
      <c r="A19" s="124">
        <v>4</v>
      </c>
      <c r="B19" s="161" t="s">
        <v>300</v>
      </c>
      <c r="C19" s="142">
        <v>4902506</v>
      </c>
      <c r="D19" s="162" t="s">
        <v>13</v>
      </c>
      <c r="E19" s="154" t="s">
        <v>375</v>
      </c>
      <c r="F19" s="168">
        <v>1000</v>
      </c>
      <c r="G19" s="138">
        <v>991532</v>
      </c>
      <c r="H19" s="82">
        <v>991532</v>
      </c>
      <c r="I19" s="82">
        <f>G19-H19</f>
        <v>0</v>
      </c>
      <c r="J19" s="82">
        <f>$F19*I19</f>
        <v>0</v>
      </c>
      <c r="K19" s="84">
        <f>J19/1000000</f>
        <v>0</v>
      </c>
      <c r="L19" s="238">
        <v>985608</v>
      </c>
      <c r="M19" s="82">
        <v>986440</v>
      </c>
      <c r="N19" s="82">
        <f>L19-M19</f>
        <v>-832</v>
      </c>
      <c r="O19" s="82">
        <f>$F19*N19</f>
        <v>-832000</v>
      </c>
      <c r="P19" s="84">
        <f>O19/1000000</f>
        <v>-0.832</v>
      </c>
      <c r="Q19" s="197"/>
    </row>
    <row r="20" spans="1:17" ht="12.75">
      <c r="A20" s="124"/>
      <c r="B20" s="164"/>
      <c r="C20" s="142"/>
      <c r="D20" s="162"/>
      <c r="E20" s="162"/>
      <c r="F20" s="163"/>
      <c r="G20" s="171"/>
      <c r="H20" s="172"/>
      <c r="I20" s="82"/>
      <c r="J20" s="82"/>
      <c r="K20" s="84"/>
      <c r="L20" s="238"/>
      <c r="M20" s="82"/>
      <c r="N20" s="82"/>
      <c r="O20" s="82"/>
      <c r="P20" s="84"/>
      <c r="Q20" s="197"/>
    </row>
    <row r="21" spans="1:17" ht="12.75">
      <c r="A21" s="25"/>
      <c r="B21" s="21"/>
      <c r="C21" s="21"/>
      <c r="D21" s="21"/>
      <c r="E21" s="21"/>
      <c r="F21" s="131"/>
      <c r="G21" s="25"/>
      <c r="H21" s="21"/>
      <c r="I21" s="21"/>
      <c r="J21" s="21"/>
      <c r="K21" s="131"/>
      <c r="L21" s="108"/>
      <c r="M21" s="23"/>
      <c r="N21" s="21"/>
      <c r="O21" s="21"/>
      <c r="P21" s="131"/>
      <c r="Q21" s="197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108"/>
      <c r="M22" s="23"/>
      <c r="N22" s="21"/>
      <c r="O22" s="21"/>
      <c r="P22" s="131"/>
      <c r="Q22" s="197"/>
    </row>
    <row r="23" spans="1:17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31"/>
      <c r="Q23" s="197"/>
    </row>
    <row r="24" spans="1:17" ht="12.75">
      <c r="A24" s="25"/>
      <c r="B24" s="21"/>
      <c r="C24" s="21"/>
      <c r="D24" s="21"/>
      <c r="E24" s="21"/>
      <c r="F24" s="21"/>
      <c r="G24" s="25"/>
      <c r="H24" s="21"/>
      <c r="I24" s="261" t="s">
        <v>338</v>
      </c>
      <c r="J24" s="21"/>
      <c r="K24" s="261">
        <f>SUM(K18:K19)</f>
        <v>0</v>
      </c>
      <c r="L24" s="25"/>
      <c r="M24" s="21"/>
      <c r="N24" s="261" t="s">
        <v>338</v>
      </c>
      <c r="O24" s="21"/>
      <c r="P24" s="678">
        <f>SUM(P18:P19)</f>
        <v>-0.659</v>
      </c>
      <c r="Q24" s="197"/>
    </row>
    <row r="25" spans="1:17" ht="12.75">
      <c r="A25" s="25"/>
      <c r="B25" s="21"/>
      <c r="C25" s="21"/>
      <c r="D25" s="21"/>
      <c r="E25" s="21"/>
      <c r="F25" s="21"/>
      <c r="G25" s="25"/>
      <c r="H25" s="21"/>
      <c r="I25" s="21"/>
      <c r="J25" s="21"/>
      <c r="K25" s="21"/>
      <c r="L25" s="25"/>
      <c r="M25" s="21"/>
      <c r="N25" s="21"/>
      <c r="O25" s="21"/>
      <c r="P25" s="131"/>
      <c r="Q25" s="197"/>
    </row>
    <row r="26" spans="1:17" ht="13.5" thickBot="1">
      <c r="A26" s="31"/>
      <c r="B26" s="32"/>
      <c r="C26" s="32"/>
      <c r="D26" s="32"/>
      <c r="E26" s="32"/>
      <c r="F26" s="32"/>
      <c r="G26" s="31"/>
      <c r="H26" s="32"/>
      <c r="I26" s="255"/>
      <c r="J26" s="32"/>
      <c r="K26" s="256"/>
      <c r="L26" s="31"/>
      <c r="M26" s="32"/>
      <c r="N26" s="255"/>
      <c r="O26" s="32"/>
      <c r="P26" s="256"/>
      <c r="Q26" s="198"/>
    </row>
    <row r="27" ht="13.5" thickTop="1"/>
    <row r="31" spans="1:16" ht="12.75">
      <c r="A31" s="257" t="s">
        <v>306</v>
      </c>
      <c r="K31" s="174">
        <f>(K15+K24)</f>
        <v>2.0860000000000003</v>
      </c>
      <c r="L31" s="175"/>
      <c r="M31" s="175"/>
      <c r="N31" s="175"/>
      <c r="O31" s="175"/>
      <c r="P31" s="174">
        <f>(P15+P24)</f>
        <v>-0.621</v>
      </c>
    </row>
    <row r="34" spans="1:2" ht="12.75">
      <c r="A34" s="257" t="s">
        <v>307</v>
      </c>
      <c r="B34" s="257" t="s">
        <v>308</v>
      </c>
    </row>
    <row r="35" spans="1:16" ht="15">
      <c r="A35" s="257"/>
      <c r="B35" s="257"/>
      <c r="H35" s="258" t="s">
        <v>309</v>
      </c>
      <c r="J35" s="144"/>
      <c r="K35">
        <v>0</v>
      </c>
      <c r="P35">
        <v>0</v>
      </c>
    </row>
    <row r="36" spans="8:16" ht="15">
      <c r="H36" s="258" t="s">
        <v>310</v>
      </c>
      <c r="J36" s="144"/>
      <c r="K36">
        <f>BRPL!K17</f>
        <v>0</v>
      </c>
      <c r="P36">
        <f>BRPL!P17</f>
        <v>0</v>
      </c>
    </row>
    <row r="37" spans="8:16" ht="15">
      <c r="H37" s="258" t="s">
        <v>311</v>
      </c>
      <c r="J37" s="144"/>
      <c r="K37">
        <f>BYPL!K28</f>
        <v>0.0209</v>
      </c>
      <c r="M37" s="259"/>
      <c r="P37">
        <f>BYPL!P28</f>
        <v>2.916</v>
      </c>
    </row>
    <row r="38" spans="8:16" ht="15">
      <c r="H38" s="258" t="s">
        <v>312</v>
      </c>
      <c r="J38" s="144"/>
      <c r="K38">
        <f>NDMC!K29</f>
        <v>-0.107</v>
      </c>
      <c r="P38">
        <f>NDMC!P29</f>
        <v>2.7718999999999996</v>
      </c>
    </row>
    <row r="39" spans="8:10" ht="15">
      <c r="H39" s="258" t="s">
        <v>313</v>
      </c>
      <c r="J39" s="144"/>
    </row>
    <row r="40" spans="8:16" ht="15.75">
      <c r="H40" s="263" t="s">
        <v>314</v>
      </c>
      <c r="I40" s="262"/>
      <c r="J40" s="262"/>
      <c r="K40" s="262">
        <f>SUM(K35:K39)</f>
        <v>-0.0861</v>
      </c>
      <c r="L40" s="264"/>
      <c r="M40" s="264"/>
      <c r="N40" s="264"/>
      <c r="O40" s="264"/>
      <c r="P40" s="262">
        <f>SUM(P35:P39)</f>
        <v>5.687899999999999</v>
      </c>
    </row>
    <row r="42" spans="1:16" ht="15.75">
      <c r="A42" s="257" t="s">
        <v>339</v>
      </c>
      <c r="B42" s="144"/>
      <c r="C42" s="144"/>
      <c r="D42" s="144"/>
      <c r="E42" s="144"/>
      <c r="F42" s="144"/>
      <c r="G42" s="144"/>
      <c r="H42" s="144"/>
      <c r="I42" s="177"/>
      <c r="J42" s="144"/>
      <c r="K42" s="679">
        <f>K31+K40</f>
        <v>1.9999000000000002</v>
      </c>
      <c r="L42" s="264"/>
      <c r="M42" s="264"/>
      <c r="N42" s="264"/>
      <c r="O42" s="264"/>
      <c r="P42" s="679">
        <f>P31+P40</f>
        <v>5.066899999999999</v>
      </c>
    </row>
    <row r="43" spans="1:10" ht="12.75">
      <c r="A43" s="178"/>
      <c r="B43" s="143"/>
      <c r="C43" s="144"/>
      <c r="D43" s="144"/>
      <c r="E43" s="144"/>
      <c r="F43" s="144"/>
      <c r="G43" s="144"/>
      <c r="H43" s="144"/>
      <c r="I43" s="179"/>
      <c r="J43" s="144"/>
    </row>
    <row r="44" spans="1:10" ht="12.75">
      <c r="A44" s="176" t="s">
        <v>315</v>
      </c>
      <c r="B44" s="143" t="s">
        <v>316</v>
      </c>
      <c r="C44" s="144"/>
      <c r="D44" s="144"/>
      <c r="E44" s="144"/>
      <c r="F44" s="144"/>
      <c r="G44" s="144"/>
      <c r="H44" s="144"/>
      <c r="I44" s="179"/>
      <c r="J44" s="144"/>
    </row>
    <row r="45" spans="1:10" ht="12.75">
      <c r="A45" s="176"/>
      <c r="B45" s="143"/>
      <c r="C45" s="144"/>
      <c r="D45" s="144"/>
      <c r="E45" s="144"/>
      <c r="F45" s="144"/>
      <c r="G45" s="144"/>
      <c r="H45" s="144"/>
      <c r="I45" s="179"/>
      <c r="J45" s="144"/>
    </row>
    <row r="46" spans="1:16" ht="14.25">
      <c r="A46" s="19" t="s">
        <v>317</v>
      </c>
      <c r="B46" t="s">
        <v>318</v>
      </c>
      <c r="C46" s="666" t="s">
        <v>319</v>
      </c>
      <c r="D46" s="180"/>
      <c r="E46" s="180"/>
      <c r="F46" s="180"/>
      <c r="G46" s="637">
        <v>27.9414</v>
      </c>
      <c r="H46" s="63" t="s">
        <v>320</v>
      </c>
      <c r="J46" s="144"/>
      <c r="K46">
        <f>($K$42*G46)/100</f>
        <v>0.5588000586000001</v>
      </c>
      <c r="P46">
        <f>($P$42*G46)/100</f>
        <v>1.4157627966</v>
      </c>
    </row>
    <row r="47" spans="1:16" ht="14.25">
      <c r="A47" s="19" t="s">
        <v>321</v>
      </c>
      <c r="B47" t="s">
        <v>376</v>
      </c>
      <c r="C47" s="666" t="s">
        <v>319</v>
      </c>
      <c r="D47" s="180"/>
      <c r="E47" s="180"/>
      <c r="F47" s="180"/>
      <c r="G47" s="637">
        <v>42.1273</v>
      </c>
      <c r="H47" s="63" t="s">
        <v>320</v>
      </c>
      <c r="J47" s="144"/>
      <c r="K47">
        <f>($K$42*G47)/100</f>
        <v>0.8425038727</v>
      </c>
      <c r="P47">
        <f>($P$42*G47)/100</f>
        <v>2.1345481636999994</v>
      </c>
    </row>
    <row r="48" spans="1:16" ht="14.25">
      <c r="A48" s="19" t="s">
        <v>322</v>
      </c>
      <c r="B48" t="s">
        <v>377</v>
      </c>
      <c r="C48" s="666" t="s">
        <v>319</v>
      </c>
      <c r="D48" s="180"/>
      <c r="E48" s="180"/>
      <c r="F48" s="180"/>
      <c r="G48" s="637">
        <v>24.1995</v>
      </c>
      <c r="H48" s="63" t="s">
        <v>320</v>
      </c>
      <c r="J48" s="144"/>
      <c r="K48">
        <f>($K$42*G48)/100</f>
        <v>0.48396580050000004</v>
      </c>
      <c r="P48">
        <f>($P$42*G48)/100</f>
        <v>1.2261644654999997</v>
      </c>
    </row>
    <row r="49" spans="1:16" ht="14.25">
      <c r="A49" s="19" t="s">
        <v>323</v>
      </c>
      <c r="B49" t="s">
        <v>378</v>
      </c>
      <c r="C49" s="666" t="s">
        <v>319</v>
      </c>
      <c r="D49" s="180"/>
      <c r="E49" s="180"/>
      <c r="F49" s="180"/>
      <c r="G49" s="637">
        <v>4.905</v>
      </c>
      <c r="H49" s="63" t="s">
        <v>320</v>
      </c>
      <c r="J49" s="144"/>
      <c r="K49">
        <f>($K$42*G49)/100</f>
        <v>0.09809509500000001</v>
      </c>
      <c r="P49">
        <f>($P$42*G49)/100</f>
        <v>0.24853144499999996</v>
      </c>
    </row>
    <row r="50" spans="1:16" ht="14.25">
      <c r="A50" s="19" t="s">
        <v>324</v>
      </c>
      <c r="B50" t="s">
        <v>379</v>
      </c>
      <c r="C50" s="666" t="s">
        <v>319</v>
      </c>
      <c r="D50" s="180"/>
      <c r="E50" s="180"/>
      <c r="F50" s="180"/>
      <c r="G50" s="637">
        <v>0.8268</v>
      </c>
      <c r="H50" s="63" t="s">
        <v>320</v>
      </c>
      <c r="J50" s="144"/>
      <c r="K50">
        <f>($K$42*G50)/100</f>
        <v>0.016535173200000003</v>
      </c>
      <c r="P50">
        <f>($P$42*G50)/100</f>
        <v>0.04189312919999999</v>
      </c>
    </row>
    <row r="51" spans="6:10" ht="12.75">
      <c r="F51" s="181"/>
      <c r="J51" s="182"/>
    </row>
    <row r="52" spans="1:10" ht="12.75">
      <c r="A52" s="667" t="s">
        <v>399</v>
      </c>
      <c r="F52" s="181"/>
      <c r="J52" s="182"/>
    </row>
  </sheetData>
  <sheetProtection/>
  <printOptions horizontalCentered="1"/>
  <pageMargins left="0.75" right="0.5" top="0.5" bottom="0.5" header="0.5" footer="0.5"/>
  <pageSetup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K24" sqref="K2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344"/>
      <c r="R1" s="21"/>
    </row>
    <row r="2" spans="1:18" ht="30">
      <c r="A2" s="271"/>
      <c r="B2" s="21"/>
      <c r="C2" s="21"/>
      <c r="D2" s="21"/>
      <c r="E2" s="21"/>
      <c r="F2" s="21"/>
      <c r="G2" s="551" t="s">
        <v>374</v>
      </c>
      <c r="H2" s="21"/>
      <c r="I2" s="21"/>
      <c r="J2" s="21"/>
      <c r="K2" s="21"/>
      <c r="L2" s="21"/>
      <c r="M2" s="21"/>
      <c r="N2" s="21"/>
      <c r="O2" s="21"/>
      <c r="P2" s="21"/>
      <c r="Q2" s="345"/>
      <c r="R2" s="21"/>
    </row>
    <row r="3" spans="1:18" ht="26.25">
      <c r="A3" s="27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45"/>
      <c r="R3" s="21"/>
    </row>
    <row r="4" spans="1:18" ht="25.5">
      <c r="A4" s="27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45"/>
      <c r="R4" s="21"/>
    </row>
    <row r="5" spans="1:18" ht="23.25">
      <c r="A5" s="277"/>
      <c r="B5" s="21"/>
      <c r="C5" s="546" t="s">
        <v>392</v>
      </c>
      <c r="D5" s="21"/>
      <c r="E5" s="21"/>
      <c r="F5" s="21"/>
      <c r="G5" s="21"/>
      <c r="H5" s="21"/>
      <c r="I5" s="21"/>
      <c r="J5" s="21"/>
      <c r="K5" s="21"/>
      <c r="L5" s="274"/>
      <c r="M5" s="21"/>
      <c r="N5" s="21"/>
      <c r="O5" s="21"/>
      <c r="P5" s="21"/>
      <c r="Q5" s="345"/>
      <c r="R5" s="21"/>
    </row>
    <row r="6" spans="1:18" ht="18">
      <c r="A6" s="273"/>
      <c r="B6" s="14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45"/>
      <c r="R6" s="21"/>
    </row>
    <row r="7" spans="1:18" ht="26.25">
      <c r="A7" s="271"/>
      <c r="B7" s="21"/>
      <c r="C7" s="21"/>
      <c r="D7" s="21"/>
      <c r="E7" s="21"/>
      <c r="F7" s="327" t="s">
        <v>395</v>
      </c>
      <c r="G7" s="21"/>
      <c r="H7" s="21"/>
      <c r="I7" s="21"/>
      <c r="J7" s="21"/>
      <c r="K7" s="21"/>
      <c r="L7" s="274"/>
      <c r="M7" s="21"/>
      <c r="N7" s="21"/>
      <c r="O7" s="21"/>
      <c r="P7" s="21"/>
      <c r="Q7" s="345"/>
      <c r="R7" s="21"/>
    </row>
    <row r="8" spans="1:18" ht="25.5">
      <c r="A8" s="272"/>
      <c r="B8" s="275"/>
      <c r="C8" s="21"/>
      <c r="D8" s="21"/>
      <c r="E8" s="21"/>
      <c r="F8" s="21"/>
      <c r="G8" s="21"/>
      <c r="H8" s="276"/>
      <c r="I8" s="21"/>
      <c r="J8" s="21"/>
      <c r="K8" s="21"/>
      <c r="L8" s="21"/>
      <c r="M8" s="21"/>
      <c r="N8" s="21"/>
      <c r="O8" s="21"/>
      <c r="P8" s="21"/>
      <c r="Q8" s="345"/>
      <c r="R8" s="21"/>
    </row>
    <row r="9" spans="1:18" ht="12.75">
      <c r="A9" s="277"/>
      <c r="B9" s="21"/>
      <c r="C9" s="21"/>
      <c r="D9" s="21"/>
      <c r="E9" s="21"/>
      <c r="F9" s="21"/>
      <c r="G9" s="21"/>
      <c r="H9" s="278"/>
      <c r="I9" s="21"/>
      <c r="J9" s="21"/>
      <c r="K9" s="21"/>
      <c r="L9" s="21"/>
      <c r="M9" s="21"/>
      <c r="N9" s="21"/>
      <c r="O9" s="21"/>
      <c r="P9" s="21"/>
      <c r="Q9" s="345"/>
      <c r="R9" s="21"/>
    </row>
    <row r="10" spans="1:18" ht="45.75" customHeight="1">
      <c r="A10" s="277"/>
      <c r="B10" s="334" t="s">
        <v>340</v>
      </c>
      <c r="C10" s="21"/>
      <c r="D10" s="21"/>
      <c r="E10" s="21"/>
      <c r="F10" s="21"/>
      <c r="G10" s="21"/>
      <c r="H10" s="278"/>
      <c r="I10" s="328"/>
      <c r="J10" s="81"/>
      <c r="K10" s="81"/>
      <c r="L10" s="81"/>
      <c r="M10" s="81"/>
      <c r="N10" s="328"/>
      <c r="O10" s="81"/>
      <c r="P10" s="81"/>
      <c r="Q10" s="345"/>
      <c r="R10" s="21"/>
    </row>
    <row r="11" spans="1:19" ht="20.25">
      <c r="A11" s="277"/>
      <c r="B11" s="21"/>
      <c r="C11" s="21"/>
      <c r="D11" s="21"/>
      <c r="E11" s="21"/>
      <c r="F11" s="21"/>
      <c r="G11" s="21"/>
      <c r="H11" s="281"/>
      <c r="I11" s="586" t="s">
        <v>359</v>
      </c>
      <c r="J11" s="329"/>
      <c r="K11" s="329"/>
      <c r="L11" s="329"/>
      <c r="M11" s="329"/>
      <c r="N11" s="586" t="s">
        <v>360</v>
      </c>
      <c r="O11" s="329"/>
      <c r="P11" s="329"/>
      <c r="Q11" s="540"/>
      <c r="R11" s="284"/>
      <c r="S11" s="264"/>
    </row>
    <row r="12" spans="1:18" ht="12.75">
      <c r="A12" s="277"/>
      <c r="B12" s="21"/>
      <c r="C12" s="21"/>
      <c r="D12" s="21"/>
      <c r="E12" s="21"/>
      <c r="F12" s="21"/>
      <c r="G12" s="21"/>
      <c r="H12" s="278"/>
      <c r="I12" s="326"/>
      <c r="J12" s="326"/>
      <c r="K12" s="326"/>
      <c r="L12" s="326"/>
      <c r="M12" s="326"/>
      <c r="N12" s="326"/>
      <c r="O12" s="326"/>
      <c r="P12" s="326"/>
      <c r="Q12" s="345"/>
      <c r="R12" s="21"/>
    </row>
    <row r="13" spans="1:18" ht="26.25">
      <c r="A13" s="545">
        <v>1</v>
      </c>
      <c r="B13" s="546" t="s">
        <v>341</v>
      </c>
      <c r="C13" s="547"/>
      <c r="D13" s="547"/>
      <c r="E13" s="544"/>
      <c r="F13" s="544"/>
      <c r="G13" s="280"/>
      <c r="H13" s="541"/>
      <c r="I13" s="542">
        <f>NDPL!K157</f>
        <v>-6.317450058600003</v>
      </c>
      <c r="J13" s="327"/>
      <c r="K13" s="327"/>
      <c r="L13" s="327"/>
      <c r="M13" s="541" t="s">
        <v>373</v>
      </c>
      <c r="N13" s="542">
        <f>NDPL!P157</f>
        <v>0.07403720339999986</v>
      </c>
      <c r="O13" s="327"/>
      <c r="P13" s="327"/>
      <c r="Q13" s="345"/>
      <c r="R13" s="21"/>
    </row>
    <row r="14" spans="1:18" ht="26.25">
      <c r="A14" s="545"/>
      <c r="B14" s="546"/>
      <c r="C14" s="547"/>
      <c r="D14" s="547"/>
      <c r="E14" s="544"/>
      <c r="F14" s="544"/>
      <c r="G14" s="280"/>
      <c r="H14" s="541"/>
      <c r="I14" s="542"/>
      <c r="J14" s="327"/>
      <c r="K14" s="327"/>
      <c r="L14" s="327"/>
      <c r="M14" s="541"/>
      <c r="N14" s="542"/>
      <c r="O14" s="327"/>
      <c r="P14" s="327"/>
      <c r="Q14" s="345"/>
      <c r="R14" s="21"/>
    </row>
    <row r="15" spans="1:18" ht="26.25">
      <c r="A15" s="545"/>
      <c r="B15" s="546"/>
      <c r="C15" s="547"/>
      <c r="D15" s="547"/>
      <c r="E15" s="544"/>
      <c r="F15" s="544"/>
      <c r="G15" s="275"/>
      <c r="H15" s="541"/>
      <c r="I15" s="542"/>
      <c r="J15" s="327"/>
      <c r="K15" s="327"/>
      <c r="L15" s="327"/>
      <c r="M15" s="541"/>
      <c r="N15" s="542"/>
      <c r="O15" s="327"/>
      <c r="P15" s="327"/>
      <c r="Q15" s="345"/>
      <c r="R15" s="21"/>
    </row>
    <row r="16" spans="1:18" ht="26.25">
      <c r="A16" s="545">
        <v>2</v>
      </c>
      <c r="B16" s="546" t="s">
        <v>342</v>
      </c>
      <c r="C16" s="547"/>
      <c r="D16" s="547"/>
      <c r="E16" s="544"/>
      <c r="F16" s="544"/>
      <c r="G16" s="280"/>
      <c r="H16" s="541" t="s">
        <v>373</v>
      </c>
      <c r="I16" s="542">
        <f>BRPL!K170</f>
        <v>3.9740788772999966</v>
      </c>
      <c r="J16" s="327"/>
      <c r="K16" s="327"/>
      <c r="L16" s="327"/>
      <c r="M16" s="541" t="s">
        <v>373</v>
      </c>
      <c r="N16" s="542">
        <f>BRPL!P170</f>
        <v>17.191501902299994</v>
      </c>
      <c r="O16" s="327"/>
      <c r="P16" s="327"/>
      <c r="Q16" s="345"/>
      <c r="R16" s="21"/>
    </row>
    <row r="17" spans="1:18" ht="26.25">
      <c r="A17" s="545"/>
      <c r="B17" s="546"/>
      <c r="C17" s="547"/>
      <c r="D17" s="547"/>
      <c r="E17" s="544"/>
      <c r="F17" s="544"/>
      <c r="G17" s="280"/>
      <c r="H17" s="541"/>
      <c r="I17" s="542"/>
      <c r="J17" s="327"/>
      <c r="K17" s="327"/>
      <c r="L17" s="327"/>
      <c r="M17" s="541"/>
      <c r="N17" s="542"/>
      <c r="O17" s="327"/>
      <c r="P17" s="327"/>
      <c r="Q17" s="345"/>
      <c r="R17" s="21"/>
    </row>
    <row r="18" spans="1:18" ht="26.25">
      <c r="A18" s="545"/>
      <c r="B18" s="546"/>
      <c r="C18" s="547"/>
      <c r="D18" s="547"/>
      <c r="E18" s="544"/>
      <c r="F18" s="544"/>
      <c r="G18" s="275"/>
      <c r="H18" s="541"/>
      <c r="I18" s="542"/>
      <c r="J18" s="327"/>
      <c r="K18" s="327"/>
      <c r="L18" s="327"/>
      <c r="M18" s="541"/>
      <c r="N18" s="542"/>
      <c r="O18" s="327"/>
      <c r="P18" s="327"/>
      <c r="Q18" s="345"/>
      <c r="R18" s="21"/>
    </row>
    <row r="19" spans="1:18" ht="26.25">
      <c r="A19" s="545">
        <v>3</v>
      </c>
      <c r="B19" s="546" t="s">
        <v>343</v>
      </c>
      <c r="C19" s="547"/>
      <c r="D19" s="547"/>
      <c r="E19" s="544"/>
      <c r="F19" s="544"/>
      <c r="G19" s="280"/>
      <c r="H19" s="541" t="s">
        <v>373</v>
      </c>
      <c r="I19" s="542">
        <f>BYPL!K162</f>
        <v>6.873000589499999</v>
      </c>
      <c r="J19" s="327"/>
      <c r="K19" s="327"/>
      <c r="L19" s="327"/>
      <c r="M19" s="541" t="s">
        <v>373</v>
      </c>
      <c r="N19" s="542">
        <f>BYPL!P162</f>
        <v>3.5371353845000004</v>
      </c>
      <c r="O19" s="327"/>
      <c r="P19" s="327"/>
      <c r="Q19" s="345"/>
      <c r="R19" s="21"/>
    </row>
    <row r="20" spans="1:18" ht="26.25">
      <c r="A20" s="545"/>
      <c r="B20" s="546"/>
      <c r="C20" s="547"/>
      <c r="D20" s="547"/>
      <c r="E20" s="544"/>
      <c r="F20" s="544"/>
      <c r="G20" s="280"/>
      <c r="H20" s="541"/>
      <c r="I20" s="542"/>
      <c r="J20" s="327"/>
      <c r="K20" s="327"/>
      <c r="L20" s="327"/>
      <c r="M20" s="541"/>
      <c r="N20" s="542"/>
      <c r="O20" s="327"/>
      <c r="P20" s="327"/>
      <c r="Q20" s="345"/>
      <c r="R20" s="21"/>
    </row>
    <row r="21" spans="1:18" ht="26.25">
      <c r="A21" s="545"/>
      <c r="B21" s="548"/>
      <c r="C21" s="548"/>
      <c r="D21" s="548"/>
      <c r="E21" s="368"/>
      <c r="F21" s="368"/>
      <c r="G21" s="140"/>
      <c r="H21" s="541"/>
      <c r="I21" s="542"/>
      <c r="J21" s="327"/>
      <c r="K21" s="327"/>
      <c r="L21" s="327"/>
      <c r="M21" s="541"/>
      <c r="N21" s="542"/>
      <c r="O21" s="327"/>
      <c r="P21" s="327"/>
      <c r="Q21" s="345"/>
      <c r="R21" s="21"/>
    </row>
    <row r="22" spans="1:18" ht="26.25">
      <c r="A22" s="545">
        <v>4</v>
      </c>
      <c r="B22" s="546" t="s">
        <v>344</v>
      </c>
      <c r="C22" s="548"/>
      <c r="D22" s="548"/>
      <c r="E22" s="368"/>
      <c r="F22" s="368"/>
      <c r="G22" s="280"/>
      <c r="H22" s="541" t="s">
        <v>373</v>
      </c>
      <c r="I22" s="542">
        <f>NDMC!K73</f>
        <v>5.153404905000001</v>
      </c>
      <c r="J22" s="327"/>
      <c r="K22" s="327"/>
      <c r="L22" s="327"/>
      <c r="M22" s="541" t="s">
        <v>373</v>
      </c>
      <c r="N22" s="542">
        <f>NDMC!P73</f>
        <v>3.389068555</v>
      </c>
      <c r="O22" s="327"/>
      <c r="P22" s="327"/>
      <c r="Q22" s="345"/>
      <c r="R22" s="21"/>
    </row>
    <row r="23" spans="1:18" ht="26.25">
      <c r="A23" s="545"/>
      <c r="B23" s="546"/>
      <c r="C23" s="548"/>
      <c r="D23" s="548"/>
      <c r="E23" s="368"/>
      <c r="F23" s="368"/>
      <c r="G23" s="280"/>
      <c r="H23" s="541"/>
      <c r="I23" s="542"/>
      <c r="J23" s="327"/>
      <c r="K23" s="327"/>
      <c r="L23" s="327"/>
      <c r="M23" s="541"/>
      <c r="N23" s="542"/>
      <c r="O23" s="327"/>
      <c r="P23" s="327"/>
      <c r="Q23" s="345"/>
      <c r="R23" s="21"/>
    </row>
    <row r="24" spans="1:18" ht="26.25">
      <c r="A24" s="545"/>
      <c r="B24" s="548"/>
      <c r="C24" s="548"/>
      <c r="D24" s="548"/>
      <c r="E24" s="368"/>
      <c r="F24" s="368"/>
      <c r="G24" s="140"/>
      <c r="H24" s="541"/>
      <c r="I24" s="542"/>
      <c r="J24" s="327"/>
      <c r="K24" s="327"/>
      <c r="L24" s="327"/>
      <c r="M24" s="541"/>
      <c r="N24" s="542"/>
      <c r="O24" s="327"/>
      <c r="P24" s="327"/>
      <c r="Q24" s="345"/>
      <c r="R24" s="21"/>
    </row>
    <row r="25" spans="1:18" ht="26.25">
      <c r="A25" s="545">
        <v>5</v>
      </c>
      <c r="B25" s="546" t="s">
        <v>345</v>
      </c>
      <c r="C25" s="548"/>
      <c r="D25" s="548"/>
      <c r="E25" s="368"/>
      <c r="F25" s="368"/>
      <c r="G25" s="280"/>
      <c r="H25" s="541" t="s">
        <v>373</v>
      </c>
      <c r="I25" s="542">
        <f>MES!K58</f>
        <v>0.5407148268</v>
      </c>
      <c r="J25" s="327"/>
      <c r="K25" s="327"/>
      <c r="L25" s="327"/>
      <c r="M25" s="541" t="s">
        <v>373</v>
      </c>
      <c r="N25" s="542">
        <f>MES!P58</f>
        <v>0.3070568708</v>
      </c>
      <c r="O25" s="327"/>
      <c r="P25" s="327"/>
      <c r="Q25" s="345"/>
      <c r="R25" s="21"/>
    </row>
    <row r="26" spans="1:18" ht="20.25">
      <c r="A26" s="277"/>
      <c r="B26" s="21"/>
      <c r="C26" s="21"/>
      <c r="D26" s="21"/>
      <c r="E26" s="21"/>
      <c r="F26" s="21"/>
      <c r="G26" s="21"/>
      <c r="H26" s="279"/>
      <c r="I26" s="543"/>
      <c r="J26" s="325"/>
      <c r="K26" s="325"/>
      <c r="L26" s="325"/>
      <c r="M26" s="325"/>
      <c r="N26" s="325"/>
      <c r="O26" s="325"/>
      <c r="P26" s="325"/>
      <c r="Q26" s="345"/>
      <c r="R26" s="21"/>
    </row>
    <row r="27" spans="1:18" ht="18">
      <c r="A27" s="273"/>
      <c r="B27" s="243"/>
      <c r="C27" s="282"/>
      <c r="D27" s="282"/>
      <c r="E27" s="282"/>
      <c r="F27" s="282"/>
      <c r="G27" s="283"/>
      <c r="H27" s="279"/>
      <c r="I27" s="21"/>
      <c r="J27" s="21"/>
      <c r="K27" s="21"/>
      <c r="L27" s="21"/>
      <c r="M27" s="21"/>
      <c r="N27" s="21"/>
      <c r="O27" s="21"/>
      <c r="P27" s="21"/>
      <c r="Q27" s="345"/>
      <c r="R27" s="21"/>
    </row>
    <row r="28" spans="1:18" ht="15">
      <c r="A28" s="277"/>
      <c r="B28" s="21"/>
      <c r="C28" s="21"/>
      <c r="D28" s="21"/>
      <c r="E28" s="21"/>
      <c r="F28" s="21"/>
      <c r="G28" s="21"/>
      <c r="H28" s="279"/>
      <c r="I28" s="21"/>
      <c r="J28" s="21"/>
      <c r="K28" s="21"/>
      <c r="L28" s="21"/>
      <c r="M28" s="21"/>
      <c r="N28" s="21"/>
      <c r="O28" s="21"/>
      <c r="P28" s="21"/>
      <c r="Q28" s="345"/>
      <c r="R28" s="21"/>
    </row>
    <row r="29" spans="1:18" ht="54" customHeight="1" thickBot="1">
      <c r="A29" s="538" t="s">
        <v>346</v>
      </c>
      <c r="B29" s="330"/>
      <c r="C29" s="330"/>
      <c r="D29" s="330"/>
      <c r="E29" s="330"/>
      <c r="F29" s="330"/>
      <c r="G29" s="330"/>
      <c r="H29" s="331"/>
      <c r="I29" s="331"/>
      <c r="J29" s="331"/>
      <c r="K29" s="331"/>
      <c r="L29" s="331"/>
      <c r="M29" s="331"/>
      <c r="N29" s="331"/>
      <c r="O29" s="331"/>
      <c r="P29" s="331"/>
      <c r="Q29" s="346"/>
      <c r="R29" s="21"/>
    </row>
    <row r="30" spans="1:9" ht="13.5" thickTop="1">
      <c r="A30" s="270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82" t="s">
        <v>372</v>
      </c>
      <c r="B33" s="21"/>
      <c r="C33" s="21"/>
      <c r="D33" s="21"/>
      <c r="E33" s="537"/>
      <c r="F33" s="537"/>
      <c r="G33" s="21"/>
      <c r="H33" s="21"/>
      <c r="I33" s="21"/>
    </row>
    <row r="34" spans="1:9" ht="15">
      <c r="A34" s="307"/>
      <c r="B34" s="307"/>
      <c r="C34" s="307"/>
      <c r="D34" s="307"/>
      <c r="E34" s="537"/>
      <c r="F34" s="537"/>
      <c r="G34" s="21"/>
      <c r="H34" s="21"/>
      <c r="I34" s="21"/>
    </row>
    <row r="35" spans="1:9" s="537" customFormat="1" ht="15" customHeight="1">
      <c r="A35" s="550" t="s">
        <v>380</v>
      </c>
      <c r="E35"/>
      <c r="F35"/>
      <c r="G35" s="307"/>
      <c r="H35" s="307"/>
      <c r="I35" s="307"/>
    </row>
    <row r="36" spans="1:9" s="537" customFormat="1" ht="15" customHeight="1">
      <c r="A36" s="550"/>
      <c r="E36"/>
      <c r="F36"/>
      <c r="H36" s="307"/>
      <c r="I36" s="307"/>
    </row>
    <row r="37" spans="1:9" s="537" customFormat="1" ht="15" customHeight="1">
      <c r="A37" s="550" t="s">
        <v>381</v>
      </c>
      <c r="E37"/>
      <c r="F37"/>
      <c r="I37" s="307"/>
    </row>
    <row r="38" spans="1:9" s="537" customFormat="1" ht="15" customHeight="1">
      <c r="A38" s="549"/>
      <c r="E38"/>
      <c r="F38"/>
      <c r="I38" s="307"/>
    </row>
    <row r="39" spans="1:9" s="537" customFormat="1" ht="15" customHeight="1">
      <c r="A39" s="550"/>
      <c r="E39"/>
      <c r="F39"/>
      <c r="I39" s="307"/>
    </row>
    <row r="40" spans="1:6" s="537" customFormat="1" ht="15" customHeight="1">
      <c r="A40" s="550"/>
      <c r="B40" s="53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B1">
      <selection activeCell="K15" sqref="K15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6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01/12/10</v>
      </c>
      <c r="H2" s="41" t="str">
        <f>NDPL!H5</f>
        <v>INTIAL READING 01/11/10</v>
      </c>
      <c r="I2" s="41" t="s">
        <v>4</v>
      </c>
      <c r="J2" s="41" t="s">
        <v>5</v>
      </c>
      <c r="K2" s="41" t="s">
        <v>6</v>
      </c>
      <c r="L2" s="43" t="str">
        <f>NDPL!G5</f>
        <v>FINAL READING 01/12/10</v>
      </c>
      <c r="M2" s="41" t="str">
        <f>NDPL!H5</f>
        <v>INTIAL READING 01/11/10</v>
      </c>
      <c r="N2" s="41" t="s">
        <v>4</v>
      </c>
      <c r="O2" s="41" t="s">
        <v>5</v>
      </c>
      <c r="P2" s="42" t="s">
        <v>6</v>
      </c>
    </row>
    <row r="3" ht="14.25" thickBot="1" thickTop="1"/>
    <row r="4" spans="1:16" ht="13.5" thickTop="1">
      <c r="A4" s="26"/>
      <c r="B4" s="333" t="s">
        <v>361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</row>
    <row r="5" spans="1:16" ht="12.75">
      <c r="A5" s="25"/>
      <c r="B5" s="164" t="s">
        <v>365</v>
      </c>
      <c r="C5" s="166" t="s">
        <v>297</v>
      </c>
      <c r="D5" s="21"/>
      <c r="E5" s="21"/>
      <c r="F5" s="131"/>
      <c r="G5" s="25"/>
      <c r="H5" s="21"/>
      <c r="I5" s="21"/>
      <c r="J5" s="21"/>
      <c r="K5" s="131"/>
      <c r="L5" s="25"/>
      <c r="M5" s="21"/>
      <c r="N5" s="21"/>
      <c r="O5" s="21"/>
      <c r="P5" s="131"/>
    </row>
    <row r="6" spans="1:16" ht="12.75">
      <c r="A6" s="108">
        <v>1</v>
      </c>
      <c r="B6" s="137" t="s">
        <v>362</v>
      </c>
      <c r="C6" s="23">
        <v>4902492</v>
      </c>
      <c r="D6" s="162" t="s">
        <v>13</v>
      </c>
      <c r="E6" s="162" t="s">
        <v>299</v>
      </c>
      <c r="F6" s="30">
        <v>1500</v>
      </c>
      <c r="G6" s="25">
        <v>990260</v>
      </c>
      <c r="H6" s="21">
        <v>990515</v>
      </c>
      <c r="I6" s="82">
        <f>G6-H6</f>
        <v>-255</v>
      </c>
      <c r="J6" s="82">
        <f>$F6*I6</f>
        <v>-382500</v>
      </c>
      <c r="K6" s="84">
        <f>J6/1000000</f>
        <v>-0.3825</v>
      </c>
      <c r="L6" s="25">
        <v>981820</v>
      </c>
      <c r="M6" s="21">
        <v>981827</v>
      </c>
      <c r="N6" s="82">
        <f>L6-M6</f>
        <v>-7</v>
      </c>
      <c r="O6" s="82">
        <f>$F6*N6</f>
        <v>-10500</v>
      </c>
      <c r="P6" s="84">
        <f>O6/1000000</f>
        <v>-0.0105</v>
      </c>
    </row>
    <row r="7" spans="1:16" ht="12.75">
      <c r="A7" s="108">
        <v>2</v>
      </c>
      <c r="B7" s="137" t="s">
        <v>363</v>
      </c>
      <c r="C7" s="23">
        <v>4902493</v>
      </c>
      <c r="D7" s="162" t="s">
        <v>13</v>
      </c>
      <c r="E7" s="162" t="s">
        <v>299</v>
      </c>
      <c r="F7" s="30">
        <v>1500</v>
      </c>
      <c r="G7" s="25">
        <v>989844</v>
      </c>
      <c r="H7" s="21">
        <v>990595</v>
      </c>
      <c r="I7" s="82">
        <f>G7-H7</f>
        <v>-751</v>
      </c>
      <c r="J7" s="82">
        <f>$F7*I7</f>
        <v>-1126500</v>
      </c>
      <c r="K7" s="84">
        <f>J7/1000000</f>
        <v>-1.1265</v>
      </c>
      <c r="L7" s="25">
        <v>987407</v>
      </c>
      <c r="M7" s="21">
        <v>987407</v>
      </c>
      <c r="N7" s="82">
        <f>L7-M7</f>
        <v>0</v>
      </c>
      <c r="O7" s="82">
        <f>$F7*N7</f>
        <v>0</v>
      </c>
      <c r="P7" s="84">
        <f>O7/1000000</f>
        <v>0</v>
      </c>
    </row>
    <row r="8" spans="1:16" ht="12.75">
      <c r="A8" s="108">
        <v>3</v>
      </c>
      <c r="B8" s="137" t="s">
        <v>364</v>
      </c>
      <c r="C8" s="23">
        <v>4902494</v>
      </c>
      <c r="D8" s="162" t="s">
        <v>13</v>
      </c>
      <c r="E8" s="162" t="s">
        <v>299</v>
      </c>
      <c r="F8" s="30">
        <v>1500</v>
      </c>
      <c r="G8" s="25">
        <v>952625</v>
      </c>
      <c r="H8" s="21">
        <v>953222</v>
      </c>
      <c r="I8" s="82">
        <f>G8-H8</f>
        <v>-597</v>
      </c>
      <c r="J8" s="82">
        <f>$F8*I8</f>
        <v>-895500</v>
      </c>
      <c r="K8" s="84">
        <f>J8/1000000</f>
        <v>-0.8955</v>
      </c>
      <c r="L8" s="25">
        <v>971752</v>
      </c>
      <c r="M8" s="21">
        <v>971757</v>
      </c>
      <c r="N8" s="82">
        <f>L8-M8</f>
        <v>-5</v>
      </c>
      <c r="O8" s="82">
        <f>$F8*N8</f>
        <v>-7500</v>
      </c>
      <c r="P8" s="84">
        <f>O8/1000000</f>
        <v>-0.0075</v>
      </c>
    </row>
    <row r="9" spans="1:16" ht="12.75">
      <c r="A9" s="108"/>
      <c r="B9" s="21"/>
      <c r="C9" s="23"/>
      <c r="D9" s="21"/>
      <c r="E9" s="21"/>
      <c r="F9" s="30"/>
      <c r="G9" s="25"/>
      <c r="H9" s="21"/>
      <c r="I9" s="21"/>
      <c r="J9" s="21"/>
      <c r="K9" s="131"/>
      <c r="L9" s="25"/>
      <c r="M9" s="21"/>
      <c r="N9" s="21"/>
      <c r="O9" s="21"/>
      <c r="P9" s="131"/>
    </row>
    <row r="10" spans="1:16" ht="12.75">
      <c r="A10" s="25"/>
      <c r="B10" s="21"/>
      <c r="C10" s="21"/>
      <c r="D10" s="21"/>
      <c r="E10" s="21"/>
      <c r="F10" s="131"/>
      <c r="G10" s="25"/>
      <c r="H10" s="21"/>
      <c r="I10" s="21"/>
      <c r="J10" s="21"/>
      <c r="K10" s="131"/>
      <c r="L10" s="25"/>
      <c r="M10" s="21"/>
      <c r="N10" s="21"/>
      <c r="O10" s="21"/>
      <c r="P10" s="131"/>
    </row>
    <row r="11" spans="1:16" ht="12.75">
      <c r="A11" s="25"/>
      <c r="B11" s="21"/>
      <c r="C11" s="21"/>
      <c r="D11" s="21"/>
      <c r="E11" s="21"/>
      <c r="F11" s="131"/>
      <c r="G11" s="25"/>
      <c r="H11" s="21"/>
      <c r="I11" s="21"/>
      <c r="J11" s="21"/>
      <c r="K11" s="131"/>
      <c r="L11" s="25"/>
      <c r="M11" s="21"/>
      <c r="N11" s="21"/>
      <c r="O11" s="21"/>
      <c r="P11" s="131"/>
    </row>
    <row r="12" spans="1:16" ht="12.75">
      <c r="A12" s="25"/>
      <c r="B12" s="21"/>
      <c r="C12" s="21"/>
      <c r="D12" s="21"/>
      <c r="E12" s="21"/>
      <c r="F12" s="131"/>
      <c r="G12" s="25"/>
      <c r="H12" s="21"/>
      <c r="I12" s="261" t="s">
        <v>338</v>
      </c>
      <c r="J12" s="21"/>
      <c r="K12" s="260">
        <f>SUM(K6:K8)</f>
        <v>-2.4045</v>
      </c>
      <c r="L12" s="25"/>
      <c r="M12" s="21"/>
      <c r="N12" s="261" t="s">
        <v>338</v>
      </c>
      <c r="O12" s="21"/>
      <c r="P12" s="260">
        <f>SUM(P6:P8)</f>
        <v>-0.018000000000000002</v>
      </c>
    </row>
    <row r="13" spans="1:16" ht="12.75">
      <c r="A13" s="25"/>
      <c r="B13" s="21"/>
      <c r="C13" s="21"/>
      <c r="D13" s="21"/>
      <c r="E13" s="21"/>
      <c r="F13" s="131"/>
      <c r="G13" s="25"/>
      <c r="H13" s="21"/>
      <c r="I13" s="416"/>
      <c r="J13" s="21"/>
      <c r="K13" s="254"/>
      <c r="L13" s="25"/>
      <c r="M13" s="21"/>
      <c r="N13" s="416"/>
      <c r="O13" s="21"/>
      <c r="P13" s="254"/>
    </row>
    <row r="14" spans="1:16" ht="12.75">
      <c r="A14" s="25"/>
      <c r="B14" s="21"/>
      <c r="C14" s="21"/>
      <c r="D14" s="21"/>
      <c r="E14" s="21"/>
      <c r="F14" s="131"/>
      <c r="G14" s="25"/>
      <c r="H14" s="21"/>
      <c r="I14" s="21"/>
      <c r="J14" s="21"/>
      <c r="K14" s="131"/>
      <c r="L14" s="25"/>
      <c r="M14" s="21"/>
      <c r="N14" s="21"/>
      <c r="O14" s="21"/>
      <c r="P14" s="131"/>
    </row>
    <row r="15" spans="1:16" ht="12.75">
      <c r="A15" s="25"/>
      <c r="B15" s="157" t="s">
        <v>162</v>
      </c>
      <c r="C15" s="21"/>
      <c r="D15" s="21"/>
      <c r="E15" s="21"/>
      <c r="F15" s="131"/>
      <c r="G15" s="25"/>
      <c r="H15" s="21"/>
      <c r="I15" s="21"/>
      <c r="J15" s="21"/>
      <c r="K15" s="131"/>
      <c r="L15" s="25"/>
      <c r="M15" s="21"/>
      <c r="N15" s="21"/>
      <c r="O15" s="21"/>
      <c r="P15" s="131"/>
    </row>
    <row r="16" spans="1:16" ht="12.75">
      <c r="A16" s="146"/>
      <c r="B16" s="147" t="s">
        <v>296</v>
      </c>
      <c r="C16" s="148" t="s">
        <v>297</v>
      </c>
      <c r="D16" s="148"/>
      <c r="E16" s="149"/>
      <c r="F16" s="150"/>
      <c r="G16" s="151"/>
      <c r="H16" s="21"/>
      <c r="I16" s="21"/>
      <c r="J16" s="21"/>
      <c r="K16" s="131"/>
      <c r="L16" s="25"/>
      <c r="M16" s="21"/>
      <c r="N16" s="21"/>
      <c r="O16" s="21"/>
      <c r="P16" s="131"/>
    </row>
    <row r="17" spans="1:16" ht="12.75">
      <c r="A17" s="151">
        <v>1</v>
      </c>
      <c r="B17" s="152" t="s">
        <v>298</v>
      </c>
      <c r="C17" s="153">
        <v>4902509</v>
      </c>
      <c r="D17" s="154" t="s">
        <v>13</v>
      </c>
      <c r="E17" s="154" t="s">
        <v>299</v>
      </c>
      <c r="F17" s="155">
        <v>1000</v>
      </c>
      <c r="G17" s="169">
        <v>997139</v>
      </c>
      <c r="H17" s="153">
        <v>997546</v>
      </c>
      <c r="I17" s="82">
        <f>G17-H17</f>
        <v>-407</v>
      </c>
      <c r="J17" s="82">
        <f>$F17*I17</f>
        <v>-407000</v>
      </c>
      <c r="K17" s="84">
        <f>J17/1000000</f>
        <v>-0.407</v>
      </c>
      <c r="L17" s="83">
        <v>38092</v>
      </c>
      <c r="M17" s="81">
        <v>38321</v>
      </c>
      <c r="N17" s="82">
        <f>L17-M17</f>
        <v>-229</v>
      </c>
      <c r="O17" s="82">
        <f>$F17*N17</f>
        <v>-229000</v>
      </c>
      <c r="P17" s="84">
        <f>O17/1000000</f>
        <v>-0.229</v>
      </c>
    </row>
    <row r="18" spans="1:16" ht="12.75">
      <c r="A18" s="151">
        <v>2</v>
      </c>
      <c r="B18" s="152" t="s">
        <v>300</v>
      </c>
      <c r="C18" s="153">
        <v>4902510</v>
      </c>
      <c r="D18" s="154" t="s">
        <v>13</v>
      </c>
      <c r="E18" s="154" t="s">
        <v>299</v>
      </c>
      <c r="F18" s="155">
        <v>1000</v>
      </c>
      <c r="G18" s="169">
        <v>109</v>
      </c>
      <c r="H18" s="153">
        <v>222</v>
      </c>
      <c r="I18" s="82">
        <f>G18-H18</f>
        <v>-113</v>
      </c>
      <c r="J18" s="82">
        <f>$F18*I18</f>
        <v>-113000</v>
      </c>
      <c r="K18" s="84">
        <f>J18/1000000</f>
        <v>-0.113</v>
      </c>
      <c r="L18" s="83">
        <v>12428</v>
      </c>
      <c r="M18" s="81">
        <v>12827</v>
      </c>
      <c r="N18" s="82">
        <f>L18-M18</f>
        <v>-399</v>
      </c>
      <c r="O18" s="82">
        <f>$F18*N18</f>
        <v>-399000</v>
      </c>
      <c r="P18" s="84">
        <f>O18/1000000</f>
        <v>-0.399</v>
      </c>
    </row>
    <row r="19" spans="1:16" ht="12.75">
      <c r="A19" s="151">
        <v>3</v>
      </c>
      <c r="B19" s="152" t="s">
        <v>301</v>
      </c>
      <c r="C19" s="153">
        <v>4864947</v>
      </c>
      <c r="D19" s="154" t="s">
        <v>13</v>
      </c>
      <c r="E19" s="154" t="s">
        <v>299</v>
      </c>
      <c r="F19" s="155">
        <v>1000</v>
      </c>
      <c r="G19" s="169">
        <v>981005</v>
      </c>
      <c r="H19" s="153">
        <v>981993</v>
      </c>
      <c r="I19" s="82">
        <f>G19-H19</f>
        <v>-988</v>
      </c>
      <c r="J19" s="82">
        <f>$F19*I19</f>
        <v>-988000</v>
      </c>
      <c r="K19" s="84">
        <f>J19/1000000</f>
        <v>-0.988</v>
      </c>
      <c r="L19" s="83">
        <v>992895</v>
      </c>
      <c r="M19" s="81">
        <v>992911</v>
      </c>
      <c r="N19" s="82">
        <f>L19-M19</f>
        <v>-16</v>
      </c>
      <c r="O19" s="82">
        <f>$F19*N19</f>
        <v>-16000</v>
      </c>
      <c r="P19" s="84">
        <f>O19/1000000</f>
        <v>-0.016</v>
      </c>
    </row>
    <row r="20" spans="1:16" ht="12.75">
      <c r="A20" s="151"/>
      <c r="B20" s="152"/>
      <c r="C20" s="153"/>
      <c r="D20" s="154"/>
      <c r="E20" s="154"/>
      <c r="F20" s="156"/>
      <c r="G20" s="170"/>
      <c r="H20" s="21"/>
      <c r="I20" s="82"/>
      <c r="J20" s="82"/>
      <c r="K20" s="84"/>
      <c r="L20" s="83"/>
      <c r="M20" s="81"/>
      <c r="N20" s="82"/>
      <c r="O20" s="82"/>
      <c r="P20" s="84"/>
    </row>
    <row r="21" spans="1:16" ht="12.75">
      <c r="A21" s="25"/>
      <c r="B21" s="21"/>
      <c r="C21" s="21"/>
      <c r="D21" s="21"/>
      <c r="E21" s="21"/>
      <c r="F21" s="131"/>
      <c r="G21" s="25"/>
      <c r="H21" s="21"/>
      <c r="I21" s="21"/>
      <c r="J21" s="21"/>
      <c r="K21" s="131"/>
      <c r="L21" s="25"/>
      <c r="M21" s="21"/>
      <c r="N21" s="21"/>
      <c r="O21" s="21"/>
      <c r="P21" s="131"/>
    </row>
    <row r="22" spans="1:16" ht="12.75">
      <c r="A22" s="25"/>
      <c r="B22" s="21"/>
      <c r="C22" s="21"/>
      <c r="D22" s="21"/>
      <c r="E22" s="21"/>
      <c r="F22" s="131"/>
      <c r="G22" s="25"/>
      <c r="H22" s="21"/>
      <c r="I22" s="21"/>
      <c r="J22" s="21"/>
      <c r="K22" s="131"/>
      <c r="L22" s="25"/>
      <c r="M22" s="21"/>
      <c r="N22" s="21"/>
      <c r="O22" s="21"/>
      <c r="P22" s="131"/>
    </row>
    <row r="23" spans="1:16" ht="12.75">
      <c r="A23" s="25"/>
      <c r="B23" s="21"/>
      <c r="C23" s="21"/>
      <c r="D23" s="21"/>
      <c r="E23" s="21"/>
      <c r="F23" s="131"/>
      <c r="G23" s="25"/>
      <c r="H23" s="21"/>
      <c r="I23" s="261" t="s">
        <v>338</v>
      </c>
      <c r="J23" s="21"/>
      <c r="K23" s="260">
        <f>SUM(K17:K19)</f>
        <v>-1.508</v>
      </c>
      <c r="L23" s="25"/>
      <c r="M23" s="21"/>
      <c r="N23" s="261" t="s">
        <v>338</v>
      </c>
      <c r="O23" s="21"/>
      <c r="P23" s="260">
        <f>SUM(P17:P19)</f>
        <v>-0.644</v>
      </c>
    </row>
    <row r="24" spans="1:16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2011-01-24T20:22:56Z</cp:lastPrinted>
  <dcterms:created xsi:type="dcterms:W3CDTF">1996-10-14T23:33:28Z</dcterms:created>
  <dcterms:modified xsi:type="dcterms:W3CDTF">2011-01-24T20:25:46Z</dcterms:modified>
  <cp:category/>
  <cp:version/>
  <cp:contentType/>
  <cp:contentStatus/>
</cp:coreProperties>
</file>